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530"/>
  </bookViews>
  <sheets>
    <sheet name="Polgármesteri hivatal" sheetId="5" r:id="rId1"/>
    <sheet name="Uszoda" sheetId="4" r:id="rId2"/>
    <sheet name="Helyi közlekedés" sheetId="15" r:id="rId3"/>
    <sheet name="Óvodák" sheetId="6" r:id="rId4"/>
  </sheets>
  <externalReferences>
    <externalReference r:id="rId5"/>
  </externalReferences>
  <definedNames>
    <definedName name="Carburant">[1]Listes!$F$13:$F$23</definedName>
    <definedName name="terrain">[1]Matériel_roulant_général!$K$4:$K$16</definedName>
  </definedNames>
  <calcPr calcId="145621"/>
</workbook>
</file>

<file path=xl/calcChain.xml><?xml version="1.0" encoding="utf-8"?>
<calcChain xmlns="http://schemas.openxmlformats.org/spreadsheetml/2006/main">
  <c r="L12" i="6" l="1"/>
  <c r="D11" i="4" l="1"/>
  <c r="L9" i="6"/>
  <c r="L10" i="6"/>
  <c r="L8" i="6"/>
  <c r="L14" i="6"/>
  <c r="C14" i="6"/>
  <c r="D14" i="6"/>
  <c r="E14" i="6"/>
  <c r="F14" i="6"/>
  <c r="G14" i="6"/>
  <c r="H14" i="6"/>
  <c r="I14" i="6"/>
  <c r="J14" i="6"/>
  <c r="K14" i="6"/>
  <c r="B14" i="6"/>
  <c r="D48" i="5"/>
  <c r="D36" i="5"/>
  <c r="D35" i="5"/>
  <c r="E30" i="5"/>
  <c r="E21" i="5" l="1"/>
  <c r="E20" i="5"/>
  <c r="E16" i="5"/>
  <c r="E15" i="5"/>
  <c r="E22" i="5" l="1"/>
  <c r="G12" i="6"/>
  <c r="H12" i="6"/>
  <c r="I12" i="6"/>
  <c r="J12" i="6"/>
  <c r="K12" i="6"/>
  <c r="F12" i="6"/>
  <c r="F18" i="15"/>
  <c r="F8" i="15"/>
  <c r="F9" i="15"/>
  <c r="F10" i="15"/>
  <c r="F11" i="15"/>
  <c r="F12" i="15"/>
  <c r="F13" i="15"/>
  <c r="F14" i="15"/>
  <c r="F15" i="15"/>
  <c r="F16" i="15"/>
  <c r="F17" i="15"/>
  <c r="F7" i="15"/>
  <c r="B28" i="5"/>
  <c r="B29" i="5" l="1"/>
  <c r="B30" i="5" s="1"/>
</calcChain>
</file>

<file path=xl/sharedStrings.xml><?xml version="1.0" encoding="utf-8"?>
<sst xmlns="http://schemas.openxmlformats.org/spreadsheetml/2006/main" count="96" uniqueCount="85">
  <si>
    <t>Gasoil</t>
  </si>
  <si>
    <t>Domestic fuel</t>
  </si>
  <si>
    <t>White paper</t>
  </si>
  <si>
    <t>Printed papers</t>
  </si>
  <si>
    <t>Printed flyers</t>
  </si>
  <si>
    <t>Quantity</t>
  </si>
  <si>
    <t>Weigh per unit</t>
  </si>
  <si>
    <t>Gasoline</t>
  </si>
  <si>
    <t>Vehicles</t>
  </si>
  <si>
    <t>Total km</t>
  </si>
  <si>
    <t>Monthly information magazine (quantities per month)</t>
  </si>
  <si>
    <t>Energy</t>
  </si>
  <si>
    <t>Electricity</t>
  </si>
  <si>
    <t>Natural gas</t>
  </si>
  <si>
    <t>Number of days per year</t>
  </si>
  <si>
    <t>Number of kids</t>
  </si>
  <si>
    <t>% taking lunch at school</t>
  </si>
  <si>
    <t>Weight of 1 ream</t>
  </si>
  <si>
    <t>Number of paper reams</t>
  </si>
  <si>
    <t>Önkormányzat</t>
  </si>
  <si>
    <t>Energia</t>
  </si>
  <si>
    <t>Épület területe</t>
  </si>
  <si>
    <t>kg</t>
  </si>
  <si>
    <t>Fűtőolaj (domestic fuel)</t>
  </si>
  <si>
    <t>Elektromos áram (electricity)</t>
  </si>
  <si>
    <t>Közlekedés</t>
  </si>
  <si>
    <t>Tőkejavak</t>
  </si>
  <si>
    <t>Munkavállalók közúti üzleti utazásai</t>
  </si>
  <si>
    <t>Papírfelhasználás</t>
  </si>
  <si>
    <t>Létszám: 950 fő, 45.000 fős település</t>
  </si>
  <si>
    <t>Repülőutak</t>
  </si>
  <si>
    <t>Munkavállalók száma</t>
  </si>
  <si>
    <t>Átlagosan útszám</t>
  </si>
  <si>
    <t>Átlagos távolság</t>
  </si>
  <si>
    <t>Átlagos távolság (km)</t>
  </si>
  <si>
    <t>Ingázás</t>
  </si>
  <si>
    <t>Autóval</t>
  </si>
  <si>
    <t>Busszal</t>
  </si>
  <si>
    <t>Vonattal</t>
  </si>
  <si>
    <t>370 autóval</t>
  </si>
  <si>
    <t>Munkavállalók száma (fő)</t>
  </si>
  <si>
    <t>papír</t>
  </si>
  <si>
    <t>műanyag</t>
  </si>
  <si>
    <t xml:space="preserve">üveg </t>
  </si>
  <si>
    <t>fém</t>
  </si>
  <si>
    <t>Direkt hulladék (t)</t>
  </si>
  <si>
    <t>Polgármesteri Hivatal</t>
  </si>
  <si>
    <t>Égetőbe</t>
  </si>
  <si>
    <t>Újrahasznosításra</t>
  </si>
  <si>
    <t>Gépkocsi</t>
  </si>
  <si>
    <t>40 db</t>
  </si>
  <si>
    <t>átlagosan 1,5 t</t>
  </si>
  <si>
    <t>PC</t>
  </si>
  <si>
    <t>900 db</t>
  </si>
  <si>
    <t>Bútor</t>
  </si>
  <si>
    <t>95 t</t>
  </si>
  <si>
    <t>Nyomtató</t>
  </si>
  <si>
    <t>25 db</t>
  </si>
  <si>
    <t>Óvodák</t>
  </si>
  <si>
    <t>Buszok</t>
  </si>
  <si>
    <t>Helyi közlekedés</t>
  </si>
  <si>
    <t>Uszoda</t>
  </si>
  <si>
    <t>Látogatók</t>
  </si>
  <si>
    <t>Földgáz (natural gas)</t>
  </si>
  <si>
    <t>Elektromos áram</t>
  </si>
  <si>
    <t>Látogatók száma</t>
  </si>
  <si>
    <t>Vonalhossz</t>
  </si>
  <si>
    <t>Fordulők száma</t>
  </si>
  <si>
    <t>Átlagos fogyasztás</t>
  </si>
  <si>
    <t>Utazók/év</t>
  </si>
  <si>
    <t>Vonal szám</t>
  </si>
  <si>
    <t>Összes gázolaj fogyasztás</t>
  </si>
  <si>
    <t>Lerakóba</t>
  </si>
  <si>
    <t>élelmiszer hulladék</t>
  </si>
  <si>
    <t>Biogáz üzembe</t>
  </si>
  <si>
    <t>Óvoda1</t>
  </si>
  <si>
    <t>Óvoda2</t>
  </si>
  <si>
    <t>Óvoda 3</t>
  </si>
  <si>
    <t>Óvoda 4</t>
  </si>
  <si>
    <t>Óvoda 5</t>
  </si>
  <si>
    <t>Óvoda 6</t>
  </si>
  <si>
    <t>Óvoda 7</t>
  </si>
  <si>
    <t>Óvoda 8</t>
  </si>
  <si>
    <t>Óvoda 9</t>
  </si>
  <si>
    <t>Óvoda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</si>
</sst>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"/>
    <numFmt numFmtId="167" formatCode="##,##0\ &quot;km&quot;"/>
    <numFmt numFmtId="168" formatCode="#,##0\ &quot;g&quot;"/>
    <numFmt numFmtId="169" formatCode="#,##0\ &quot;km&quot;"/>
    <numFmt numFmtId="170" formatCode="#,##0\ &quot;litre(s)&quot;"/>
    <numFmt numFmtId="171" formatCode="#,##0\ &quot;kWh&quot;"/>
    <numFmt numFmtId="172" formatCode="#,##0\ &quot;m³&quot;"/>
    <numFmt numFmtId="173" formatCode="#,##0\ &quot;m²&quot;"/>
    <numFmt numFmtId="174" formatCode="#,##0\ &quot;l/100km&quot;"/>
    <numFmt numFmtId="175" formatCode="0.0"/>
    <numFmt numFmtId="176" formatCode="#,##0\ &quot;units&quot;"/>
    <numFmt numFmtId="177" formatCode="_-* #,##0\ _€_-;\-* #,##0\ _€_-;_-* &quot;-&quot;??\ _€_-;_-@_-"/>
    <numFmt numFmtId="178" formatCode="#,##0\ &quot;liter(s)&quot;"/>
    <numFmt numFmtId="179" formatCode="#,##0.0\ &quot;kg&quot;"/>
  </numFmts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Genev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/>
    <xf numFmtId="0" fontId="2" fillId="2" borderId="0" xfId="0" applyFont="1" applyFill="1"/>
    <xf numFmtId="0" fontId="0" fillId="2" borderId="1" xfId="0" applyFill="1" applyBorder="1"/>
    <xf numFmtId="3" fontId="0" fillId="2" borderId="1" xfId="0" applyNumberFormat="1" applyFill="1" applyBorder="1"/>
    <xf numFmtId="3" fontId="0" fillId="2" borderId="0" xfId="0" applyNumberFormat="1" applyFill="1"/>
    <xf numFmtId="0" fontId="0" fillId="2" borderId="0" xfId="0" applyFill="1" applyBorder="1"/>
    <xf numFmtId="3" fontId="0" fillId="2" borderId="0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70" fontId="0" fillId="2" borderId="1" xfId="0" applyNumberFormat="1" applyFill="1" applyBorder="1"/>
    <xf numFmtId="0" fontId="7" fillId="2" borderId="0" xfId="0" applyFont="1" applyFill="1"/>
    <xf numFmtId="0" fontId="7" fillId="2" borderId="0" xfId="0" applyFont="1" applyFill="1" applyAlignment="1">
      <alignment vertical="top"/>
    </xf>
    <xf numFmtId="171" fontId="0" fillId="2" borderId="1" xfId="0" applyNumberFormat="1" applyFill="1" applyBorder="1"/>
    <xf numFmtId="172" fontId="0" fillId="2" borderId="1" xfId="0" applyNumberFormat="1" applyFill="1" applyBorder="1"/>
    <xf numFmtId="0" fontId="0" fillId="2" borderId="1" xfId="0" applyFont="1" applyFill="1" applyBorder="1" applyAlignment="1">
      <alignment horizontal="center"/>
    </xf>
    <xf numFmtId="167" fontId="6" fillId="2" borderId="0" xfId="1" applyNumberFormat="1" applyFont="1" applyFill="1" applyBorder="1" applyAlignment="1">
      <alignment horizontal="left" vertical="center"/>
    </xf>
    <xf numFmtId="165" fontId="0" fillId="2" borderId="0" xfId="2" applyFont="1" applyFill="1"/>
    <xf numFmtId="164" fontId="0" fillId="2" borderId="0" xfId="3" applyFont="1" applyFill="1"/>
    <xf numFmtId="0" fontId="2" fillId="2" borderId="1" xfId="0" applyFont="1" applyFill="1" applyBorder="1"/>
    <xf numFmtId="0" fontId="2" fillId="4" borderId="0" xfId="0" applyFont="1" applyFill="1"/>
    <xf numFmtId="0" fontId="2" fillId="4" borderId="1" xfId="0" applyFont="1" applyFill="1" applyBorder="1"/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wrapText="1"/>
    </xf>
    <xf numFmtId="1" fontId="0" fillId="2" borderId="0" xfId="0" applyNumberFormat="1" applyFill="1"/>
    <xf numFmtId="9" fontId="0" fillId="2" borderId="0" xfId="0" applyNumberFormat="1" applyFill="1"/>
    <xf numFmtId="175" fontId="0" fillId="2" borderId="0" xfId="0" applyNumberFormat="1" applyFill="1"/>
    <xf numFmtId="4" fontId="0" fillId="2" borderId="0" xfId="0" applyNumberFormat="1" applyFill="1"/>
    <xf numFmtId="1" fontId="0" fillId="2" borderId="0" xfId="0" applyNumberFormat="1" applyFill="1" applyAlignment="1">
      <alignment wrapText="1"/>
    </xf>
    <xf numFmtId="3" fontId="0" fillId="2" borderId="0" xfId="0" applyNumberFormat="1" applyFill="1" applyAlignment="1">
      <alignment wrapText="1"/>
    </xf>
    <xf numFmtId="169" fontId="0" fillId="2" borderId="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74" fontId="0" fillId="2" borderId="1" xfId="0" applyNumberForma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1" fontId="0" fillId="2" borderId="0" xfId="0" applyNumberFormat="1" applyFill="1" applyAlignment="1">
      <alignment horizontal="center" vertical="center" wrapText="1"/>
    </xf>
    <xf numFmtId="0" fontId="2" fillId="4" borderId="2" xfId="0" applyFont="1" applyFill="1" applyBorder="1"/>
    <xf numFmtId="177" fontId="0" fillId="2" borderId="1" xfId="2" applyNumberFormat="1" applyFont="1" applyFill="1" applyBorder="1"/>
    <xf numFmtId="178" fontId="0" fillId="2" borderId="1" xfId="0" applyNumberFormat="1" applyFill="1" applyBorder="1" applyAlignment="1">
      <alignment wrapText="1"/>
    </xf>
    <xf numFmtId="178" fontId="0" fillId="2" borderId="0" xfId="0" applyNumberFormat="1" applyFill="1"/>
    <xf numFmtId="9" fontId="0" fillId="2" borderId="1" xfId="0" applyNumberFormat="1" applyFill="1" applyBorder="1"/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0" fontId="2" fillId="2" borderId="0" xfId="0" applyFont="1" applyFill="1" applyBorder="1"/>
    <xf numFmtId="169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169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169" fontId="0" fillId="2" borderId="1" xfId="0" applyNumberFormat="1" applyFont="1" applyFill="1" applyBorder="1" applyAlignment="1">
      <alignment horizontal="left"/>
    </xf>
    <xf numFmtId="171" fontId="0" fillId="2" borderId="0" xfId="0" applyNumberFormat="1" applyFill="1"/>
    <xf numFmtId="0" fontId="0" fillId="2" borderId="0" xfId="0" applyFont="1" applyFill="1"/>
    <xf numFmtId="173" fontId="0" fillId="4" borderId="1" xfId="0" applyNumberFormat="1" applyFont="1" applyFill="1" applyBorder="1"/>
    <xf numFmtId="0" fontId="0" fillId="2" borderId="1" xfId="0" applyFont="1" applyFill="1" applyBorder="1"/>
    <xf numFmtId="171" fontId="0" fillId="2" borderId="1" xfId="0" applyNumberFormat="1" applyFont="1" applyFill="1" applyBorder="1"/>
    <xf numFmtId="178" fontId="0" fillId="2" borderId="1" xfId="0" applyNumberFormat="1" applyFont="1" applyFill="1" applyBorder="1" applyAlignment="1">
      <alignment wrapText="1"/>
    </xf>
    <xf numFmtId="176" fontId="0" fillId="2" borderId="1" xfId="0" applyNumberFormat="1" applyFont="1" applyFill="1" applyBorder="1"/>
    <xf numFmtId="0" fontId="0" fillId="0" borderId="1" xfId="0" applyFont="1" applyFill="1" applyBorder="1" applyAlignment="1">
      <alignment vertical="center" wrapText="1"/>
    </xf>
    <xf numFmtId="179" fontId="0" fillId="2" borderId="1" xfId="0" applyNumberFormat="1" applyFont="1" applyFill="1" applyBorder="1" applyAlignment="1">
      <alignment vertical="center"/>
    </xf>
    <xf numFmtId="166" fontId="0" fillId="2" borderId="0" xfId="0" applyNumberFormat="1" applyFont="1" applyFill="1"/>
    <xf numFmtId="0" fontId="0" fillId="2" borderId="1" xfId="0" applyFont="1" applyFill="1" applyBorder="1" applyAlignment="1">
      <alignment horizontal="center" vertical="center"/>
    </xf>
    <xf numFmtId="168" fontId="0" fillId="2" borderId="1" xfId="0" applyNumberFormat="1" applyFont="1" applyFill="1" applyBorder="1"/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1" xfId="0" applyFont="1" applyFill="1" applyBorder="1" applyAlignment="1">
      <alignment horizontal="right"/>
    </xf>
    <xf numFmtId="170" fontId="0" fillId="2" borderId="1" xfId="0" applyNumberFormat="1" applyFont="1" applyFill="1" applyBorder="1"/>
    <xf numFmtId="170" fontId="0" fillId="2" borderId="0" xfId="0" applyNumberFormat="1" applyFont="1" applyFill="1" applyBorder="1"/>
    <xf numFmtId="0" fontId="0" fillId="0" borderId="0" xfId="0" applyFont="1" applyFill="1" applyBorder="1"/>
    <xf numFmtId="0" fontId="0" fillId="2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4">
    <cellStyle name="Ezres" xfId="2" builtinId="3"/>
    <cellStyle name="Milliers 2" xfId="1"/>
    <cellStyle name="Normál" xfId="0" builtinId="0"/>
    <cellStyle name="Pénznem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95250</xdr:rowOff>
    </xdr:from>
    <xdr:to>
      <xdr:col>1</xdr:col>
      <xdr:colOff>419100</xdr:colOff>
      <xdr:row>0</xdr:row>
      <xdr:rowOff>608826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95250"/>
          <a:ext cx="1133474" cy="513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390524</xdr:colOff>
      <xdr:row>0</xdr:row>
      <xdr:rowOff>580251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133474" cy="513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266699</xdr:colOff>
      <xdr:row>0</xdr:row>
      <xdr:rowOff>513576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4" cy="513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1133474</xdr:colOff>
      <xdr:row>0</xdr:row>
      <xdr:rowOff>513576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4" cy="513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ostro%20220%201\Documents\Etude%20de%20cas\Agglom&#233;rationPatrimoineServiceBC\RRR_fichier%20de%20travail_to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_roulant_général"/>
      <sheetName val="Lignes_RRR"/>
      <sheetName val="Cars_par_ligne"/>
      <sheetName val="Consommables"/>
      <sheetName val="Gaz_réfrigérants"/>
      <sheetName val="Déchets"/>
      <sheetName val="Bâtiments"/>
      <sheetName val="Energie_général"/>
      <sheetName val="Immobilisation"/>
      <sheetName val="Intrants"/>
      <sheetName val="Déplacement_prof"/>
      <sheetName val="Déplacement_D-T"/>
      <sheetName val="Adresses_lot3"/>
      <sheetName val="Adresses_lot2"/>
      <sheetName val="Listes"/>
      <sheetName val="Adresses_lot4-Balen"/>
      <sheetName val="Distances"/>
      <sheetName val="Données Calculs"/>
      <sheetName val="Calculs CO2"/>
      <sheetName val="Graphiques"/>
    </sheetNames>
    <sheetDataSet>
      <sheetData sheetId="0">
        <row r="4">
          <cell r="K4" t="str">
            <v>Type de terrain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3">
          <cell r="F13" t="str">
            <v>Carburant</v>
          </cell>
        </row>
        <row r="14">
          <cell r="F14" t="str">
            <v>-</v>
          </cell>
        </row>
        <row r="15">
          <cell r="F15" t="str">
            <v xml:space="preserve">Gazole </v>
          </cell>
        </row>
        <row r="16">
          <cell r="F16" t="str">
            <v xml:space="preserve">Essence moteurs terrestres </v>
          </cell>
        </row>
        <row r="17">
          <cell r="F17" t="str">
            <v xml:space="preserve">Gaz naturel </v>
          </cell>
        </row>
        <row r="18">
          <cell r="F18" t="str">
            <v>Gaz naturel liquéfié (GNV)</v>
          </cell>
        </row>
        <row r="19">
          <cell r="F19" t="str">
            <v xml:space="preserve">Gaz de pétrole liquéfié (GPL) </v>
          </cell>
        </row>
        <row r="20">
          <cell r="F20" t="str">
            <v xml:space="preserve">Fioul domestique </v>
          </cell>
        </row>
        <row r="21">
          <cell r="F21" t="str">
            <v>Bioéthanol ADEME/DGEMP/PWC</v>
          </cell>
        </row>
        <row r="22">
          <cell r="F22" t="str">
            <v>EMHV Colza ADEME/DGEMP/PWC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9"/>
  <sheetViews>
    <sheetView tabSelected="1" topLeftCell="A25" workbookViewId="0">
      <selection activeCell="H28" sqref="H28"/>
    </sheetView>
  </sheetViews>
  <sheetFormatPr defaultColWidth="11.42578125" defaultRowHeight="15"/>
  <cols>
    <col min="1" max="1" width="11.42578125" style="55"/>
    <col min="2" max="2" width="26.42578125" style="55" customWidth="1"/>
    <col min="3" max="3" width="20.140625" style="55" bestFit="1" customWidth="1"/>
    <col min="4" max="4" width="23.85546875" style="55" customWidth="1"/>
    <col min="5" max="5" width="10.42578125" style="55" bestFit="1" customWidth="1"/>
    <col min="6" max="6" width="19.28515625" style="55" customWidth="1"/>
    <col min="7" max="7" width="11.42578125" style="55"/>
    <col min="8" max="8" width="27.7109375" style="55" customWidth="1"/>
    <col min="9" max="9" width="15.42578125" style="55" bestFit="1" customWidth="1"/>
    <col min="10" max="10" width="16.28515625" style="55" bestFit="1" customWidth="1"/>
    <col min="11" max="16384" width="11.42578125" style="55"/>
  </cols>
  <sheetData>
    <row r="1" spans="1:6" ht="57.75" customHeight="1" thickBot="1"/>
    <row r="2" spans="1:6" ht="19.5" thickBot="1">
      <c r="B2" s="75" t="s">
        <v>19</v>
      </c>
      <c r="C2" s="76"/>
      <c r="D2" s="77"/>
    </row>
    <row r="3" spans="1:6">
      <c r="B3" s="55" t="s">
        <v>46</v>
      </c>
    </row>
    <row r="5" spans="1:6" ht="14.25" customHeight="1">
      <c r="A5" s="55" t="s">
        <v>29</v>
      </c>
    </row>
    <row r="7" spans="1:6" ht="15.75">
      <c r="A7" s="14" t="s">
        <v>20</v>
      </c>
    </row>
    <row r="8" spans="1:6" ht="15.75">
      <c r="A8" s="14"/>
      <c r="B8" s="38" t="s">
        <v>21</v>
      </c>
      <c r="C8" s="56">
        <v>22540</v>
      </c>
    </row>
    <row r="9" spans="1:6" ht="15.75">
      <c r="A9" s="14"/>
      <c r="B9" s="57" t="s">
        <v>24</v>
      </c>
      <c r="C9" s="58">
        <v>2235035</v>
      </c>
    </row>
    <row r="10" spans="1:6" ht="15.75">
      <c r="A10" s="14"/>
      <c r="B10" s="57" t="s">
        <v>23</v>
      </c>
      <c r="C10" s="59">
        <v>102532</v>
      </c>
    </row>
    <row r="14" spans="1:6" ht="30">
      <c r="A14" s="14" t="s">
        <v>28</v>
      </c>
      <c r="C14" s="43" t="s">
        <v>18</v>
      </c>
    </row>
    <row r="15" spans="1:6">
      <c r="B15" s="57" t="s">
        <v>2</v>
      </c>
      <c r="C15" s="60">
        <v>18000</v>
      </c>
      <c r="E15" s="55">
        <f>C17*C15</f>
        <v>45000</v>
      </c>
      <c r="F15" s="55" t="s">
        <v>22</v>
      </c>
    </row>
    <row r="16" spans="1:6">
      <c r="B16" s="57" t="s">
        <v>3</v>
      </c>
      <c r="C16" s="60">
        <v>5500</v>
      </c>
      <c r="E16" s="55">
        <f>C17*C16</f>
        <v>13750</v>
      </c>
      <c r="F16" s="55" t="s">
        <v>22</v>
      </c>
    </row>
    <row r="17" spans="1:11">
      <c r="B17" s="61" t="s">
        <v>17</v>
      </c>
      <c r="C17" s="62">
        <v>2.5</v>
      </c>
      <c r="E17" s="3"/>
    </row>
    <row r="18" spans="1:11">
      <c r="A18" s="63"/>
    </row>
    <row r="19" spans="1:11">
      <c r="A19" s="63"/>
      <c r="C19" s="64" t="s">
        <v>5</v>
      </c>
      <c r="D19" s="17" t="s">
        <v>6</v>
      </c>
    </row>
    <row r="20" spans="1:11">
      <c r="A20" s="63"/>
      <c r="B20" s="57" t="s">
        <v>4</v>
      </c>
      <c r="C20" s="60">
        <v>6000</v>
      </c>
      <c r="D20" s="65">
        <v>10</v>
      </c>
      <c r="E20" s="55">
        <f>C20*D20/1000</f>
        <v>60</v>
      </c>
      <c r="F20" s="55" t="s">
        <v>22</v>
      </c>
    </row>
    <row r="21" spans="1:11" ht="45">
      <c r="A21" s="63"/>
      <c r="B21" s="66" t="s">
        <v>10</v>
      </c>
      <c r="C21" s="60">
        <v>30000</v>
      </c>
      <c r="D21" s="65">
        <v>70</v>
      </c>
      <c r="E21" s="55">
        <f>C21*D21/1000</f>
        <v>2100</v>
      </c>
      <c r="F21" s="55" t="s">
        <v>22</v>
      </c>
    </row>
    <row r="22" spans="1:11">
      <c r="A22" s="63"/>
      <c r="B22" s="67"/>
      <c r="C22" s="68"/>
      <c r="E22" s="3">
        <f>SUM(E15:E21)</f>
        <v>60910</v>
      </c>
      <c r="F22" s="3" t="s">
        <v>22</v>
      </c>
    </row>
    <row r="23" spans="1:11">
      <c r="A23" s="63"/>
      <c r="B23" s="67"/>
      <c r="C23" s="68"/>
    </row>
    <row r="24" spans="1:11" ht="15.75">
      <c r="A24" s="13" t="s">
        <v>25</v>
      </c>
      <c r="K24" s="69"/>
    </row>
    <row r="25" spans="1:11">
      <c r="A25" s="21" t="s">
        <v>27</v>
      </c>
      <c r="B25" s="57"/>
      <c r="D25" s="79" t="s">
        <v>30</v>
      </c>
      <c r="E25" s="80"/>
    </row>
    <row r="26" spans="1:11">
      <c r="A26" s="57"/>
      <c r="B26" s="57"/>
      <c r="D26" s="57" t="s">
        <v>31</v>
      </c>
      <c r="E26" s="70">
        <v>20</v>
      </c>
    </row>
    <row r="27" spans="1:11">
      <c r="A27" s="57" t="s">
        <v>8</v>
      </c>
      <c r="B27" s="57">
        <v>245</v>
      </c>
      <c r="D27" s="57" t="s">
        <v>32</v>
      </c>
      <c r="E27" s="70">
        <v>2</v>
      </c>
    </row>
    <row r="28" spans="1:11">
      <c r="A28" s="57" t="s">
        <v>9</v>
      </c>
      <c r="B28" s="39">
        <f>B27*11345</f>
        <v>2779525</v>
      </c>
      <c r="D28" s="57" t="s">
        <v>34</v>
      </c>
      <c r="E28" s="70">
        <v>1500</v>
      </c>
    </row>
    <row r="29" spans="1:11">
      <c r="A29" s="57" t="s">
        <v>7</v>
      </c>
      <c r="B29" s="71">
        <f>B28*60%*7/100</f>
        <v>116740.05</v>
      </c>
    </row>
    <row r="30" spans="1:11">
      <c r="A30" s="57" t="s">
        <v>0</v>
      </c>
      <c r="B30" s="71">
        <f>(B28*7/100)-B29</f>
        <v>77826.7</v>
      </c>
      <c r="E30" s="3">
        <f>E26*E27*E28</f>
        <v>60000</v>
      </c>
    </row>
    <row r="31" spans="1:11">
      <c r="A31" s="69"/>
      <c r="B31" s="72"/>
    </row>
    <row r="32" spans="1:11">
      <c r="A32" s="78" t="s">
        <v>35</v>
      </c>
      <c r="B32" s="78"/>
      <c r="C32" s="78"/>
      <c r="D32" s="78"/>
    </row>
    <row r="33" spans="1:6">
      <c r="A33" s="57"/>
      <c r="B33" s="57" t="s">
        <v>40</v>
      </c>
      <c r="C33" s="57" t="s">
        <v>34</v>
      </c>
      <c r="D33" s="57"/>
      <c r="E33" s="69"/>
      <c r="F33" s="69"/>
    </row>
    <row r="34" spans="1:6">
      <c r="A34" s="57" t="s">
        <v>36</v>
      </c>
      <c r="B34" s="57">
        <v>450</v>
      </c>
      <c r="C34" s="57">
        <v>20</v>
      </c>
      <c r="D34" s="70" t="s">
        <v>39</v>
      </c>
      <c r="E34" s="48"/>
      <c r="F34" s="73"/>
    </row>
    <row r="35" spans="1:6">
      <c r="A35" s="57" t="s">
        <v>37</v>
      </c>
      <c r="B35" s="57">
        <v>350</v>
      </c>
      <c r="C35" s="57">
        <v>8</v>
      </c>
      <c r="D35" s="69">
        <f>350*8</f>
        <v>2800</v>
      </c>
      <c r="E35" s="47"/>
      <c r="F35" s="69"/>
    </row>
    <row r="36" spans="1:6">
      <c r="A36" s="57" t="s">
        <v>38</v>
      </c>
      <c r="B36" s="57">
        <v>150</v>
      </c>
      <c r="C36" s="57">
        <v>45</v>
      </c>
      <c r="D36" s="69">
        <f>45*150</f>
        <v>6750</v>
      </c>
      <c r="E36" s="47"/>
      <c r="F36" s="69"/>
    </row>
    <row r="37" spans="1:6">
      <c r="A37" s="69"/>
      <c r="B37" s="69"/>
      <c r="C37" s="46"/>
      <c r="D37" s="47"/>
      <c r="E37" s="47"/>
      <c r="F37" s="69"/>
    </row>
    <row r="38" spans="1:6">
      <c r="A38" s="69"/>
      <c r="B38" s="69"/>
      <c r="C38" s="46"/>
      <c r="D38" s="47"/>
      <c r="E38" s="47"/>
      <c r="F38" s="69"/>
    </row>
    <row r="39" spans="1:6">
      <c r="A39" s="45" t="s">
        <v>45</v>
      </c>
      <c r="B39" s="69"/>
      <c r="C39" s="46"/>
      <c r="D39" s="47"/>
      <c r="E39" s="47"/>
      <c r="F39" s="69"/>
    </row>
    <row r="40" spans="1:6">
      <c r="A40" s="70"/>
      <c r="B40" s="74" t="s">
        <v>47</v>
      </c>
      <c r="C40" s="53" t="s">
        <v>48</v>
      </c>
      <c r="D40" s="47"/>
      <c r="E40" s="47"/>
      <c r="F40" s="69"/>
    </row>
    <row r="41" spans="1:6">
      <c r="A41" s="70" t="s">
        <v>41</v>
      </c>
      <c r="B41" s="70">
        <v>300</v>
      </c>
      <c r="C41" s="51">
        <v>100</v>
      </c>
      <c r="D41" s="47"/>
      <c r="E41" s="47"/>
      <c r="F41" s="69"/>
    </row>
    <row r="42" spans="1:6">
      <c r="A42" s="70" t="s">
        <v>42</v>
      </c>
      <c r="B42" s="70">
        <v>250</v>
      </c>
      <c r="C42" s="51">
        <v>70</v>
      </c>
      <c r="D42" s="47"/>
      <c r="E42" s="47"/>
      <c r="F42" s="69"/>
    </row>
    <row r="43" spans="1:6">
      <c r="A43" s="70" t="s">
        <v>43</v>
      </c>
      <c r="B43" s="70">
        <v>100</v>
      </c>
      <c r="C43" s="51">
        <v>0</v>
      </c>
      <c r="D43" s="47"/>
      <c r="E43" s="47"/>
      <c r="F43" s="69"/>
    </row>
    <row r="44" spans="1:6">
      <c r="A44" s="70" t="s">
        <v>44</v>
      </c>
      <c r="B44" s="70">
        <v>10</v>
      </c>
      <c r="C44" s="51">
        <v>150</v>
      </c>
      <c r="D44" s="47"/>
      <c r="E44" s="47"/>
      <c r="F44" s="69"/>
    </row>
    <row r="45" spans="1:6">
      <c r="A45" s="69"/>
      <c r="B45" s="69"/>
      <c r="C45" s="46"/>
      <c r="D45" s="47"/>
      <c r="E45" s="47"/>
      <c r="F45" s="69"/>
    </row>
    <row r="46" spans="1:6">
      <c r="A46" s="69"/>
      <c r="B46" s="69"/>
      <c r="C46" s="46"/>
      <c r="D46" s="47"/>
      <c r="E46" s="47"/>
      <c r="F46" s="69"/>
    </row>
    <row r="47" spans="1:6">
      <c r="A47" s="45" t="s">
        <v>26</v>
      </c>
      <c r="B47" s="69"/>
      <c r="C47" s="46"/>
      <c r="D47" s="47"/>
      <c r="E47" s="47"/>
      <c r="F47" s="69"/>
    </row>
    <row r="48" spans="1:6">
      <c r="A48" s="74" t="s">
        <v>49</v>
      </c>
      <c r="B48" s="70" t="s">
        <v>50</v>
      </c>
      <c r="C48" s="50" t="s">
        <v>51</v>
      </c>
      <c r="D48" s="47">
        <f>40*1.5</f>
        <v>60</v>
      </c>
      <c r="E48" s="47"/>
      <c r="F48" s="69"/>
    </row>
    <row r="49" spans="1:6">
      <c r="A49" s="74" t="s">
        <v>52</v>
      </c>
      <c r="B49" s="70" t="s">
        <v>53</v>
      </c>
      <c r="C49" s="50"/>
      <c r="D49" s="47"/>
      <c r="E49" s="47"/>
      <c r="F49" s="69"/>
    </row>
    <row r="50" spans="1:6">
      <c r="A50" s="74" t="s">
        <v>54</v>
      </c>
      <c r="B50" s="70" t="s">
        <v>55</v>
      </c>
      <c r="C50" s="50"/>
      <c r="D50" s="47"/>
      <c r="E50" s="47"/>
      <c r="F50" s="69"/>
    </row>
    <row r="51" spans="1:6">
      <c r="A51" s="74" t="s">
        <v>56</v>
      </c>
      <c r="B51" s="70" t="s">
        <v>57</v>
      </c>
      <c r="C51" s="50"/>
      <c r="D51" s="47"/>
      <c r="E51" s="47"/>
      <c r="F51" s="69"/>
    </row>
    <row r="52" spans="1:6">
      <c r="A52" s="69"/>
      <c r="B52" s="69"/>
      <c r="C52" s="46"/>
      <c r="D52" s="47"/>
      <c r="E52" s="47"/>
      <c r="F52" s="69"/>
    </row>
    <row r="53" spans="1:6">
      <c r="A53" s="69"/>
      <c r="B53" s="69"/>
      <c r="C53" s="46"/>
      <c r="D53" s="47"/>
      <c r="E53" s="47"/>
      <c r="F53" s="69"/>
    </row>
    <row r="54" spans="1:6">
      <c r="A54" s="69"/>
      <c r="B54" s="69"/>
      <c r="C54" s="46"/>
      <c r="D54" s="47"/>
      <c r="E54" s="47"/>
      <c r="F54" s="69"/>
    </row>
    <row r="55" spans="1:6">
      <c r="A55" s="69"/>
      <c r="B55" s="69"/>
      <c r="C55" s="46"/>
      <c r="D55" s="47"/>
      <c r="E55" s="47"/>
      <c r="F55" s="69"/>
    </row>
    <row r="56" spans="1:6">
      <c r="A56" s="69"/>
      <c r="B56" s="69"/>
      <c r="C56" s="46"/>
      <c r="D56" s="47"/>
      <c r="E56" s="47"/>
      <c r="F56" s="69"/>
    </row>
    <row r="57" spans="1:6">
      <c r="A57" s="69"/>
      <c r="B57" s="69"/>
      <c r="C57" s="46"/>
      <c r="D57" s="47"/>
      <c r="E57" s="47"/>
      <c r="F57" s="69"/>
    </row>
    <row r="58" spans="1:6">
      <c r="A58" s="69"/>
      <c r="B58" s="69"/>
      <c r="C58" s="46"/>
      <c r="D58" s="47"/>
      <c r="E58" s="47"/>
      <c r="F58" s="69"/>
    </row>
    <row r="59" spans="1:6">
      <c r="A59" s="69"/>
      <c r="B59" s="69"/>
      <c r="C59" s="46"/>
      <c r="D59" s="47"/>
      <c r="E59" s="47"/>
      <c r="F59" s="69"/>
    </row>
    <row r="60" spans="1:6">
      <c r="A60" s="69"/>
      <c r="B60" s="69"/>
      <c r="C60" s="46"/>
      <c r="D60" s="47"/>
      <c r="E60" s="47"/>
      <c r="F60" s="69"/>
    </row>
    <row r="61" spans="1:6">
      <c r="A61" s="69"/>
      <c r="B61" s="69"/>
      <c r="C61" s="46"/>
      <c r="D61" s="47"/>
      <c r="E61" s="47"/>
      <c r="F61" s="69"/>
    </row>
    <row r="62" spans="1:6">
      <c r="A62" s="69"/>
      <c r="B62" s="69"/>
      <c r="C62" s="46"/>
      <c r="D62" s="47"/>
      <c r="E62" s="47"/>
      <c r="F62" s="69"/>
    </row>
    <row r="63" spans="1:6">
      <c r="A63" s="69"/>
      <c r="B63" s="69"/>
      <c r="C63" s="46"/>
      <c r="D63" s="47"/>
      <c r="E63" s="47"/>
      <c r="F63" s="69"/>
    </row>
    <row r="64" spans="1:6">
      <c r="A64" s="69"/>
      <c r="B64" s="69"/>
      <c r="C64" s="46"/>
      <c r="D64" s="47"/>
      <c r="E64" s="47"/>
      <c r="F64" s="69"/>
    </row>
    <row r="65" spans="1:6">
      <c r="A65" s="69"/>
      <c r="B65" s="69"/>
      <c r="C65" s="46"/>
      <c r="D65" s="47"/>
      <c r="E65" s="47"/>
      <c r="F65" s="69"/>
    </row>
    <row r="66" spans="1:6">
      <c r="A66" s="69"/>
      <c r="B66" s="69"/>
      <c r="C66" s="46"/>
      <c r="D66" s="47"/>
      <c r="E66" s="47"/>
      <c r="F66" s="69"/>
    </row>
    <row r="67" spans="1:6">
      <c r="A67" s="69"/>
      <c r="B67" s="69"/>
      <c r="C67" s="46"/>
      <c r="D67" s="47"/>
      <c r="E67" s="47"/>
      <c r="F67" s="69"/>
    </row>
    <row r="68" spans="1:6">
      <c r="A68" s="69"/>
      <c r="B68" s="69"/>
      <c r="C68" s="46"/>
      <c r="D68" s="47"/>
      <c r="E68" s="47"/>
      <c r="F68" s="69"/>
    </row>
    <row r="69" spans="1:6">
      <c r="A69" s="69"/>
      <c r="B69" s="69"/>
      <c r="C69" s="46"/>
      <c r="D69" s="47"/>
      <c r="E69" s="47"/>
      <c r="F69" s="69"/>
    </row>
    <row r="70" spans="1:6">
      <c r="A70" s="69"/>
      <c r="B70" s="69"/>
      <c r="C70" s="46"/>
      <c r="D70" s="47"/>
      <c r="E70" s="47"/>
      <c r="F70" s="69"/>
    </row>
    <row r="71" spans="1:6">
      <c r="A71" s="69"/>
      <c r="B71" s="69"/>
      <c r="C71" s="46"/>
      <c r="D71" s="47"/>
      <c r="E71" s="47"/>
      <c r="F71" s="69"/>
    </row>
    <row r="72" spans="1:6">
      <c r="A72" s="69"/>
      <c r="B72" s="69"/>
      <c r="C72" s="46"/>
      <c r="D72" s="47"/>
      <c r="E72" s="47"/>
      <c r="F72" s="69"/>
    </row>
    <row r="73" spans="1:6">
      <c r="A73" s="69"/>
      <c r="B73" s="69"/>
      <c r="C73" s="46"/>
      <c r="D73" s="47"/>
      <c r="E73" s="47"/>
      <c r="F73" s="69"/>
    </row>
    <row r="74" spans="1:6">
      <c r="A74" s="69"/>
      <c r="B74" s="69"/>
      <c r="C74" s="46"/>
      <c r="D74" s="47"/>
      <c r="E74" s="47"/>
      <c r="F74" s="69"/>
    </row>
    <row r="75" spans="1:6">
      <c r="A75" s="69"/>
      <c r="B75" s="69"/>
      <c r="C75" s="46"/>
      <c r="D75" s="47"/>
      <c r="E75" s="47"/>
      <c r="F75" s="69"/>
    </row>
    <row r="76" spans="1:6">
      <c r="A76" s="69"/>
      <c r="B76" s="69"/>
      <c r="C76" s="46"/>
      <c r="D76" s="47"/>
      <c r="E76" s="47"/>
      <c r="F76" s="69"/>
    </row>
    <row r="77" spans="1:6">
      <c r="A77" s="69"/>
      <c r="B77" s="69"/>
      <c r="C77" s="46"/>
      <c r="D77" s="47"/>
      <c r="E77" s="47"/>
      <c r="F77" s="69"/>
    </row>
    <row r="78" spans="1:6">
      <c r="A78" s="69"/>
      <c r="B78" s="69"/>
      <c r="C78" s="46"/>
      <c r="D78" s="47"/>
      <c r="E78" s="47"/>
      <c r="F78" s="69"/>
    </row>
    <row r="79" spans="1:6">
      <c r="A79" s="69"/>
      <c r="B79" s="69"/>
      <c r="C79" s="46"/>
      <c r="D79" s="47"/>
      <c r="E79" s="47"/>
      <c r="F79" s="69"/>
    </row>
    <row r="80" spans="1:6">
      <c r="A80" s="69"/>
      <c r="B80" s="69"/>
      <c r="C80" s="46"/>
      <c r="D80" s="47"/>
      <c r="E80" s="47"/>
      <c r="F80" s="69"/>
    </row>
    <row r="81" spans="1:6">
      <c r="A81" s="69"/>
      <c r="B81" s="69"/>
      <c r="C81" s="46"/>
      <c r="D81" s="47"/>
      <c r="E81" s="47"/>
      <c r="F81" s="69"/>
    </row>
    <row r="82" spans="1:6">
      <c r="A82" s="69"/>
      <c r="B82" s="69"/>
      <c r="C82" s="46"/>
      <c r="D82" s="47"/>
      <c r="E82" s="47"/>
      <c r="F82" s="69"/>
    </row>
    <row r="83" spans="1:6">
      <c r="A83" s="69"/>
      <c r="B83" s="69"/>
      <c r="C83" s="46"/>
      <c r="D83" s="47"/>
      <c r="E83" s="47"/>
      <c r="F83" s="69"/>
    </row>
    <row r="84" spans="1:6">
      <c r="A84" s="69"/>
      <c r="B84" s="69"/>
      <c r="C84" s="46"/>
      <c r="D84" s="47"/>
      <c r="E84" s="47"/>
      <c r="F84" s="69"/>
    </row>
    <row r="85" spans="1:6">
      <c r="A85" s="69"/>
      <c r="B85" s="69"/>
      <c r="C85" s="46"/>
      <c r="D85" s="47"/>
      <c r="E85" s="47"/>
      <c r="F85" s="69"/>
    </row>
    <row r="86" spans="1:6">
      <c r="A86" s="69"/>
      <c r="B86" s="69"/>
      <c r="C86" s="46"/>
      <c r="D86" s="47"/>
      <c r="E86" s="47"/>
      <c r="F86" s="69"/>
    </row>
    <row r="87" spans="1:6">
      <c r="A87" s="69"/>
      <c r="B87" s="69"/>
      <c r="C87" s="46"/>
      <c r="D87" s="47"/>
      <c r="E87" s="47"/>
      <c r="F87" s="69"/>
    </row>
    <row r="88" spans="1:6">
      <c r="A88" s="69"/>
      <c r="B88" s="69"/>
      <c r="C88" s="46"/>
      <c r="D88" s="47"/>
      <c r="E88" s="47"/>
      <c r="F88" s="69"/>
    </row>
    <row r="89" spans="1:6">
      <c r="A89" s="69"/>
      <c r="B89" s="69"/>
      <c r="C89" s="46"/>
      <c r="D89" s="47"/>
      <c r="E89" s="47"/>
      <c r="F89" s="69"/>
    </row>
    <row r="90" spans="1:6">
      <c r="A90" s="69"/>
      <c r="B90" s="69"/>
      <c r="C90" s="46"/>
      <c r="D90" s="47"/>
      <c r="E90" s="47"/>
      <c r="F90" s="69"/>
    </row>
    <row r="91" spans="1:6">
      <c r="A91" s="69"/>
      <c r="B91" s="69"/>
      <c r="C91" s="46"/>
      <c r="D91" s="47"/>
      <c r="E91" s="47"/>
      <c r="F91" s="69"/>
    </row>
    <row r="92" spans="1:6">
      <c r="A92" s="69"/>
      <c r="B92" s="69"/>
      <c r="C92" s="46"/>
      <c r="D92" s="47"/>
      <c r="E92" s="47"/>
      <c r="F92" s="69"/>
    </row>
    <row r="93" spans="1:6">
      <c r="A93" s="69"/>
      <c r="B93" s="69"/>
      <c r="C93" s="46"/>
      <c r="D93" s="47"/>
      <c r="E93" s="47"/>
      <c r="F93" s="69"/>
    </row>
    <row r="94" spans="1:6">
      <c r="A94" s="69"/>
      <c r="B94" s="69"/>
      <c r="C94" s="46"/>
      <c r="D94" s="47"/>
      <c r="E94" s="47"/>
      <c r="F94" s="69"/>
    </row>
    <row r="95" spans="1:6">
      <c r="A95" s="69"/>
      <c r="B95" s="69"/>
      <c r="C95" s="46"/>
      <c r="D95" s="47"/>
      <c r="E95" s="47"/>
      <c r="F95" s="69"/>
    </row>
    <row r="96" spans="1:6">
      <c r="A96" s="69"/>
      <c r="B96" s="69"/>
      <c r="C96" s="46"/>
      <c r="D96" s="47"/>
      <c r="E96" s="47"/>
      <c r="F96" s="69"/>
    </row>
    <row r="97" spans="1:6">
      <c r="A97" s="69"/>
      <c r="B97" s="69"/>
      <c r="C97" s="46"/>
      <c r="D97" s="47"/>
      <c r="E97" s="47"/>
      <c r="F97" s="69"/>
    </row>
    <row r="98" spans="1:6">
      <c r="A98" s="69"/>
      <c r="B98" s="69"/>
      <c r="C98" s="46"/>
      <c r="D98" s="47"/>
      <c r="E98" s="47"/>
      <c r="F98" s="69"/>
    </row>
    <row r="99" spans="1:6">
      <c r="A99" s="69"/>
      <c r="B99" s="69"/>
      <c r="C99" s="46"/>
      <c r="D99" s="47"/>
      <c r="E99" s="47"/>
      <c r="F99" s="69"/>
    </row>
    <row r="100" spans="1:6">
      <c r="A100" s="69"/>
      <c r="B100" s="69"/>
      <c r="C100" s="46"/>
      <c r="D100" s="47"/>
      <c r="E100" s="47"/>
      <c r="F100" s="69"/>
    </row>
    <row r="101" spans="1:6">
      <c r="A101" s="69"/>
      <c r="B101" s="69"/>
      <c r="C101" s="46"/>
      <c r="D101" s="47"/>
      <c r="E101" s="47"/>
      <c r="F101" s="69"/>
    </row>
    <row r="102" spans="1:6">
      <c r="A102" s="69"/>
      <c r="B102" s="69"/>
      <c r="C102" s="46"/>
      <c r="D102" s="47"/>
      <c r="E102" s="47"/>
      <c r="F102" s="69"/>
    </row>
    <row r="103" spans="1:6">
      <c r="A103" s="69"/>
      <c r="B103" s="69"/>
      <c r="C103" s="46"/>
      <c r="D103" s="47"/>
      <c r="E103" s="47"/>
      <c r="F103" s="69"/>
    </row>
    <row r="104" spans="1:6">
      <c r="A104" s="69"/>
      <c r="B104" s="69"/>
      <c r="C104" s="46"/>
      <c r="D104" s="47"/>
      <c r="E104" s="47"/>
      <c r="F104" s="69"/>
    </row>
    <row r="105" spans="1:6">
      <c r="A105" s="69"/>
      <c r="B105" s="69"/>
      <c r="C105" s="46"/>
      <c r="D105" s="47"/>
      <c r="E105" s="47"/>
      <c r="F105" s="69"/>
    </row>
    <row r="106" spans="1:6">
      <c r="A106" s="69"/>
      <c r="B106" s="69"/>
      <c r="C106" s="46"/>
      <c r="D106" s="47"/>
      <c r="E106" s="47"/>
      <c r="F106" s="69"/>
    </row>
    <row r="107" spans="1:6">
      <c r="A107" s="69"/>
      <c r="B107" s="69"/>
      <c r="C107" s="46"/>
      <c r="D107" s="47"/>
      <c r="E107" s="47"/>
      <c r="F107" s="69"/>
    </row>
    <row r="108" spans="1:6">
      <c r="A108" s="69"/>
      <c r="B108" s="69"/>
      <c r="C108" s="46"/>
      <c r="D108" s="47"/>
      <c r="E108" s="47"/>
      <c r="F108" s="69"/>
    </row>
    <row r="109" spans="1:6">
      <c r="A109" s="69"/>
      <c r="B109" s="69"/>
      <c r="C109" s="46"/>
      <c r="D109" s="47"/>
      <c r="E109" s="47"/>
      <c r="F109" s="69"/>
    </row>
    <row r="110" spans="1:6">
      <c r="A110" s="69"/>
      <c r="B110" s="69"/>
      <c r="C110" s="46"/>
      <c r="D110" s="47"/>
      <c r="E110" s="47"/>
      <c r="F110" s="69"/>
    </row>
    <row r="111" spans="1:6">
      <c r="A111" s="69"/>
      <c r="B111" s="69"/>
      <c r="C111" s="46"/>
      <c r="D111" s="47"/>
      <c r="E111" s="47"/>
      <c r="F111" s="69"/>
    </row>
    <row r="112" spans="1:6">
      <c r="A112" s="69"/>
      <c r="B112" s="69"/>
      <c r="C112" s="46"/>
      <c r="D112" s="47"/>
      <c r="E112" s="47"/>
      <c r="F112" s="69"/>
    </row>
    <row r="113" spans="1:6">
      <c r="A113" s="69"/>
      <c r="B113" s="69"/>
      <c r="C113" s="46"/>
      <c r="D113" s="47"/>
      <c r="E113" s="47"/>
      <c r="F113" s="69"/>
    </row>
    <row r="114" spans="1:6">
      <c r="A114" s="69"/>
      <c r="B114" s="69"/>
      <c r="C114" s="46"/>
      <c r="D114" s="47"/>
      <c r="E114" s="47"/>
      <c r="F114" s="69"/>
    </row>
    <row r="115" spans="1:6">
      <c r="A115" s="69"/>
      <c r="B115" s="69"/>
      <c r="C115" s="46"/>
      <c r="D115" s="47"/>
      <c r="E115" s="47"/>
      <c r="F115" s="69"/>
    </row>
    <row r="116" spans="1:6">
      <c r="A116" s="69"/>
      <c r="B116" s="69"/>
      <c r="C116" s="46"/>
      <c r="D116" s="47"/>
      <c r="E116" s="47"/>
      <c r="F116" s="69"/>
    </row>
    <row r="117" spans="1:6">
      <c r="A117" s="69"/>
      <c r="B117" s="69"/>
      <c r="C117" s="46"/>
      <c r="D117" s="47"/>
      <c r="E117" s="47"/>
      <c r="F117" s="69"/>
    </row>
    <row r="118" spans="1:6">
      <c r="A118" s="69"/>
      <c r="B118" s="69"/>
      <c r="C118" s="46"/>
      <c r="D118" s="47"/>
      <c r="E118" s="47"/>
      <c r="F118" s="69"/>
    </row>
    <row r="119" spans="1:6">
      <c r="A119" s="69"/>
      <c r="B119" s="69"/>
      <c r="C119" s="46"/>
      <c r="D119" s="47"/>
      <c r="E119" s="47"/>
      <c r="F119" s="69"/>
    </row>
    <row r="120" spans="1:6">
      <c r="A120" s="69"/>
      <c r="B120" s="69"/>
      <c r="C120" s="46"/>
      <c r="D120" s="47"/>
      <c r="E120" s="47"/>
      <c r="F120" s="69"/>
    </row>
    <row r="121" spans="1:6">
      <c r="A121" s="69"/>
      <c r="B121" s="69"/>
      <c r="C121" s="46"/>
      <c r="D121" s="47"/>
      <c r="E121" s="47"/>
      <c r="F121" s="69"/>
    </row>
    <row r="122" spans="1:6">
      <c r="A122" s="69"/>
      <c r="B122" s="69"/>
      <c r="C122" s="46"/>
      <c r="D122" s="47"/>
      <c r="E122" s="47"/>
      <c r="F122" s="69"/>
    </row>
    <row r="123" spans="1:6">
      <c r="A123" s="69"/>
      <c r="B123" s="69"/>
      <c r="C123" s="46"/>
      <c r="D123" s="47"/>
      <c r="E123" s="47"/>
      <c r="F123" s="69"/>
    </row>
    <row r="124" spans="1:6">
      <c r="A124" s="69"/>
      <c r="B124" s="69"/>
      <c r="C124" s="46"/>
      <c r="D124" s="47"/>
      <c r="E124" s="47"/>
      <c r="F124" s="69"/>
    </row>
    <row r="125" spans="1:6">
      <c r="A125" s="69"/>
      <c r="B125" s="69"/>
      <c r="C125" s="46"/>
      <c r="D125" s="47"/>
      <c r="E125" s="47"/>
      <c r="F125" s="69"/>
    </row>
    <row r="126" spans="1:6">
      <c r="A126" s="69"/>
      <c r="B126" s="69"/>
      <c r="C126" s="46"/>
      <c r="D126" s="47"/>
      <c r="E126" s="47"/>
      <c r="F126" s="69"/>
    </row>
    <row r="127" spans="1:6">
      <c r="A127" s="69"/>
      <c r="B127" s="69"/>
      <c r="C127" s="46"/>
      <c r="D127" s="47"/>
      <c r="E127" s="47"/>
      <c r="F127" s="69"/>
    </row>
    <row r="128" spans="1:6">
      <c r="A128" s="69"/>
      <c r="B128" s="69"/>
      <c r="C128" s="46"/>
      <c r="D128" s="47"/>
      <c r="E128" s="47"/>
      <c r="F128" s="69"/>
    </row>
    <row r="129" spans="1:6">
      <c r="A129" s="69"/>
      <c r="B129" s="69"/>
      <c r="C129" s="46"/>
      <c r="D129" s="47"/>
      <c r="E129" s="47"/>
      <c r="F129" s="69"/>
    </row>
    <row r="130" spans="1:6">
      <c r="A130" s="69"/>
      <c r="B130" s="69"/>
      <c r="C130" s="46"/>
      <c r="D130" s="47"/>
      <c r="E130" s="47"/>
      <c r="F130" s="69"/>
    </row>
    <row r="131" spans="1:6">
      <c r="A131" s="69"/>
      <c r="B131" s="69"/>
      <c r="C131" s="46"/>
      <c r="D131" s="47"/>
      <c r="E131" s="47"/>
      <c r="F131" s="69"/>
    </row>
    <row r="132" spans="1:6">
      <c r="A132" s="69"/>
      <c r="B132" s="69"/>
      <c r="C132" s="46"/>
      <c r="D132" s="47"/>
      <c r="E132" s="47"/>
      <c r="F132" s="69"/>
    </row>
    <row r="133" spans="1:6">
      <c r="A133" s="69"/>
      <c r="B133" s="69"/>
      <c r="C133" s="46"/>
      <c r="D133" s="47"/>
      <c r="E133" s="47"/>
      <c r="F133" s="69"/>
    </row>
    <row r="134" spans="1:6">
      <c r="A134" s="69"/>
      <c r="B134" s="69"/>
      <c r="C134" s="46"/>
      <c r="D134" s="47"/>
      <c r="E134" s="47"/>
      <c r="F134" s="69"/>
    </row>
    <row r="135" spans="1:6">
      <c r="A135" s="69"/>
      <c r="B135" s="69"/>
      <c r="C135" s="46"/>
      <c r="D135" s="47"/>
      <c r="E135" s="47"/>
      <c r="F135" s="69"/>
    </row>
    <row r="136" spans="1:6">
      <c r="A136" s="69"/>
      <c r="B136" s="69"/>
      <c r="C136" s="46"/>
      <c r="D136" s="47"/>
      <c r="E136" s="47"/>
      <c r="F136" s="69"/>
    </row>
    <row r="137" spans="1:6">
      <c r="A137" s="69"/>
      <c r="B137" s="69"/>
      <c r="C137" s="46"/>
      <c r="D137" s="47"/>
      <c r="E137" s="47"/>
      <c r="F137" s="69"/>
    </row>
    <row r="138" spans="1:6">
      <c r="A138" s="69"/>
      <c r="B138" s="69"/>
      <c r="C138" s="46"/>
      <c r="D138" s="47"/>
      <c r="E138" s="47"/>
      <c r="F138" s="69"/>
    </row>
    <row r="139" spans="1:6">
      <c r="A139" s="69"/>
      <c r="B139" s="69"/>
      <c r="C139" s="46"/>
      <c r="D139" s="47"/>
      <c r="E139" s="47"/>
      <c r="F139" s="69"/>
    </row>
    <row r="140" spans="1:6">
      <c r="A140" s="69"/>
      <c r="B140" s="69"/>
      <c r="C140" s="46"/>
      <c r="D140" s="47"/>
      <c r="E140" s="47"/>
      <c r="F140" s="69"/>
    </row>
    <row r="141" spans="1:6">
      <c r="A141" s="69"/>
      <c r="B141" s="69"/>
      <c r="C141" s="46"/>
      <c r="D141" s="47"/>
      <c r="E141" s="47"/>
      <c r="F141" s="69"/>
    </row>
    <row r="142" spans="1:6">
      <c r="A142" s="69"/>
      <c r="B142" s="69"/>
      <c r="C142" s="46"/>
      <c r="D142" s="47"/>
      <c r="E142" s="47"/>
      <c r="F142" s="69"/>
    </row>
    <row r="143" spans="1:6">
      <c r="A143" s="69"/>
      <c r="B143" s="69"/>
      <c r="C143" s="46"/>
      <c r="D143" s="47"/>
      <c r="E143" s="47"/>
      <c r="F143" s="69"/>
    </row>
    <row r="144" spans="1:6">
      <c r="A144" s="69"/>
      <c r="B144" s="69"/>
      <c r="C144" s="46"/>
      <c r="D144" s="47"/>
      <c r="E144" s="47"/>
      <c r="F144" s="69"/>
    </row>
    <row r="145" spans="1:6">
      <c r="A145" s="69"/>
      <c r="B145" s="69"/>
      <c r="C145" s="46"/>
      <c r="D145" s="47"/>
      <c r="E145" s="47"/>
      <c r="F145" s="69"/>
    </row>
    <row r="146" spans="1:6">
      <c r="A146" s="69"/>
      <c r="B146" s="69"/>
      <c r="C146" s="46"/>
      <c r="D146" s="47"/>
      <c r="E146" s="47"/>
      <c r="F146" s="69"/>
    </row>
    <row r="147" spans="1:6">
      <c r="A147" s="69"/>
      <c r="B147" s="69"/>
      <c r="C147" s="46"/>
      <c r="D147" s="47"/>
      <c r="E147" s="47"/>
      <c r="F147" s="69"/>
    </row>
    <row r="148" spans="1:6">
      <c r="A148" s="69"/>
      <c r="B148" s="69"/>
      <c r="C148" s="46"/>
      <c r="D148" s="47"/>
      <c r="E148" s="47"/>
      <c r="F148" s="69"/>
    </row>
    <row r="149" spans="1:6">
      <c r="A149" s="69"/>
      <c r="B149" s="69"/>
      <c r="C149" s="46"/>
      <c r="D149" s="47"/>
      <c r="E149" s="47"/>
      <c r="F149" s="69"/>
    </row>
    <row r="150" spans="1:6">
      <c r="A150" s="69"/>
      <c r="B150" s="69"/>
      <c r="C150" s="46"/>
      <c r="D150" s="47"/>
      <c r="E150" s="47"/>
      <c r="F150" s="69"/>
    </row>
    <row r="151" spans="1:6">
      <c r="A151" s="69"/>
      <c r="B151" s="69"/>
      <c r="C151" s="46"/>
      <c r="D151" s="47"/>
      <c r="E151" s="47"/>
      <c r="F151" s="69"/>
    </row>
    <row r="152" spans="1:6">
      <c r="A152" s="69"/>
      <c r="B152" s="69"/>
      <c r="C152" s="46"/>
      <c r="D152" s="47"/>
      <c r="E152" s="47"/>
      <c r="F152" s="69"/>
    </row>
    <row r="153" spans="1:6">
      <c r="A153" s="69"/>
      <c r="B153" s="69"/>
      <c r="C153" s="46"/>
      <c r="D153" s="47"/>
      <c r="E153" s="47"/>
      <c r="F153" s="69"/>
    </row>
    <row r="154" spans="1:6">
      <c r="A154" s="69"/>
      <c r="B154" s="69"/>
      <c r="C154" s="46"/>
      <c r="D154" s="47"/>
      <c r="E154" s="47"/>
      <c r="F154" s="69"/>
    </row>
    <row r="155" spans="1:6">
      <c r="A155" s="69"/>
      <c r="B155" s="69"/>
      <c r="C155" s="46"/>
      <c r="D155" s="47"/>
      <c r="E155" s="47"/>
      <c r="F155" s="69"/>
    </row>
    <row r="156" spans="1:6">
      <c r="A156" s="69"/>
      <c r="B156" s="69"/>
      <c r="C156" s="46"/>
      <c r="D156" s="47"/>
      <c r="E156" s="47"/>
      <c r="F156" s="69"/>
    </row>
    <row r="157" spans="1:6">
      <c r="A157" s="69"/>
      <c r="B157" s="69"/>
      <c r="C157" s="46"/>
      <c r="D157" s="47"/>
      <c r="E157" s="47"/>
      <c r="F157" s="69"/>
    </row>
    <row r="158" spans="1:6">
      <c r="A158" s="69"/>
      <c r="B158" s="69"/>
      <c r="C158" s="46"/>
      <c r="D158" s="47"/>
      <c r="E158" s="47"/>
      <c r="F158" s="69"/>
    </row>
    <row r="159" spans="1:6">
      <c r="A159" s="69"/>
      <c r="B159" s="69"/>
      <c r="C159" s="46"/>
      <c r="D159" s="47"/>
      <c r="E159" s="47"/>
      <c r="F159" s="69"/>
    </row>
    <row r="160" spans="1:6">
      <c r="A160" s="69"/>
      <c r="B160" s="69"/>
      <c r="C160" s="46"/>
      <c r="D160" s="47"/>
      <c r="E160" s="47"/>
      <c r="F160" s="69"/>
    </row>
    <row r="161" spans="1:6">
      <c r="A161" s="69"/>
      <c r="B161" s="69"/>
      <c r="C161" s="46"/>
      <c r="D161" s="47"/>
      <c r="E161" s="47"/>
      <c r="F161" s="69"/>
    </row>
    <row r="162" spans="1:6">
      <c r="A162" s="69"/>
      <c r="B162" s="69"/>
      <c r="C162" s="46"/>
      <c r="D162" s="47"/>
      <c r="E162" s="47"/>
      <c r="F162" s="69"/>
    </row>
    <row r="163" spans="1:6">
      <c r="A163" s="69"/>
      <c r="B163" s="69"/>
      <c r="C163" s="46"/>
      <c r="D163" s="47"/>
      <c r="E163" s="47"/>
      <c r="F163" s="69"/>
    </row>
    <row r="164" spans="1:6">
      <c r="A164" s="69"/>
      <c r="B164" s="69"/>
      <c r="C164" s="46"/>
      <c r="D164" s="47"/>
      <c r="E164" s="47"/>
      <c r="F164" s="69"/>
    </row>
    <row r="165" spans="1:6">
      <c r="A165" s="69"/>
      <c r="B165" s="69"/>
      <c r="C165" s="46"/>
      <c r="D165" s="47"/>
      <c r="E165" s="47"/>
      <c r="F165" s="69"/>
    </row>
    <row r="166" spans="1:6">
      <c r="A166" s="69"/>
      <c r="B166" s="69"/>
      <c r="C166" s="46"/>
      <c r="D166" s="47"/>
      <c r="E166" s="47"/>
      <c r="F166" s="69"/>
    </row>
    <row r="167" spans="1:6">
      <c r="A167" s="69"/>
      <c r="B167" s="69"/>
      <c r="C167" s="46"/>
      <c r="D167" s="47"/>
      <c r="E167" s="47"/>
      <c r="F167" s="69"/>
    </row>
    <row r="168" spans="1:6">
      <c r="A168" s="69"/>
      <c r="B168" s="69"/>
      <c r="C168" s="46"/>
      <c r="D168" s="47"/>
      <c r="E168" s="47"/>
      <c r="F168" s="69"/>
    </row>
    <row r="169" spans="1:6">
      <c r="A169" s="69"/>
      <c r="B169" s="69"/>
      <c r="C169" s="46"/>
      <c r="D169" s="47"/>
      <c r="E169" s="47"/>
      <c r="F169" s="69"/>
    </row>
    <row r="170" spans="1:6">
      <c r="A170" s="69"/>
      <c r="B170" s="69"/>
      <c r="C170" s="46"/>
      <c r="D170" s="47"/>
      <c r="E170" s="47"/>
      <c r="F170" s="69"/>
    </row>
    <row r="171" spans="1:6">
      <c r="A171" s="69"/>
      <c r="B171" s="69"/>
      <c r="C171" s="46"/>
      <c r="D171" s="47"/>
      <c r="E171" s="47"/>
      <c r="F171" s="69"/>
    </row>
    <row r="172" spans="1:6">
      <c r="A172" s="69"/>
      <c r="B172" s="69"/>
      <c r="C172" s="46"/>
      <c r="D172" s="47"/>
      <c r="E172" s="47"/>
      <c r="F172" s="69"/>
    </row>
    <row r="173" spans="1:6">
      <c r="A173" s="69"/>
      <c r="B173" s="69"/>
      <c r="C173" s="46"/>
      <c r="D173" s="47"/>
      <c r="E173" s="47"/>
      <c r="F173" s="69"/>
    </row>
    <row r="174" spans="1:6">
      <c r="A174" s="69"/>
      <c r="B174" s="69"/>
      <c r="C174" s="46"/>
      <c r="D174" s="47"/>
      <c r="E174" s="47"/>
      <c r="F174" s="69"/>
    </row>
    <row r="175" spans="1:6">
      <c r="A175" s="69"/>
      <c r="B175" s="69"/>
      <c r="C175" s="46"/>
      <c r="D175" s="47"/>
      <c r="E175" s="47"/>
      <c r="F175" s="69"/>
    </row>
    <row r="176" spans="1:6">
      <c r="A176" s="69"/>
      <c r="B176" s="69"/>
      <c r="C176" s="46"/>
      <c r="D176" s="47"/>
      <c r="E176" s="47"/>
      <c r="F176" s="69"/>
    </row>
    <row r="177" spans="1:6">
      <c r="A177" s="69"/>
      <c r="B177" s="69"/>
      <c r="C177" s="46"/>
      <c r="D177" s="47"/>
      <c r="E177" s="47"/>
      <c r="F177" s="69"/>
    </row>
    <row r="178" spans="1:6">
      <c r="A178" s="69"/>
      <c r="B178" s="69"/>
      <c r="C178" s="46"/>
      <c r="D178" s="47"/>
      <c r="E178" s="47"/>
      <c r="F178" s="69"/>
    </row>
    <row r="179" spans="1:6">
      <c r="A179" s="69"/>
      <c r="B179" s="69"/>
      <c r="C179" s="46"/>
      <c r="D179" s="47"/>
      <c r="E179" s="47"/>
      <c r="F179" s="69"/>
    </row>
    <row r="180" spans="1:6">
      <c r="A180" s="69"/>
      <c r="B180" s="69"/>
      <c r="C180" s="46"/>
      <c r="D180" s="47"/>
      <c r="E180" s="47"/>
      <c r="F180" s="69"/>
    </row>
    <row r="181" spans="1:6">
      <c r="A181" s="69"/>
      <c r="B181" s="69"/>
      <c r="C181" s="46"/>
      <c r="D181" s="47"/>
      <c r="E181" s="47"/>
      <c r="F181" s="69"/>
    </row>
    <row r="182" spans="1:6">
      <c r="A182" s="69"/>
      <c r="B182" s="69"/>
      <c r="C182" s="46"/>
      <c r="D182" s="47"/>
      <c r="E182" s="47"/>
      <c r="F182" s="69"/>
    </row>
    <row r="183" spans="1:6">
      <c r="A183" s="69"/>
      <c r="B183" s="69"/>
      <c r="C183" s="46"/>
      <c r="D183" s="47"/>
      <c r="E183" s="47"/>
      <c r="F183" s="69"/>
    </row>
    <row r="184" spans="1:6">
      <c r="A184" s="69"/>
      <c r="B184" s="69"/>
      <c r="C184" s="46"/>
      <c r="D184" s="47"/>
      <c r="E184" s="47"/>
      <c r="F184" s="69"/>
    </row>
    <row r="185" spans="1:6">
      <c r="A185" s="69"/>
      <c r="B185" s="69"/>
      <c r="C185" s="46"/>
      <c r="D185" s="47"/>
      <c r="E185" s="47"/>
      <c r="F185" s="69"/>
    </row>
    <row r="186" spans="1:6">
      <c r="A186" s="69"/>
      <c r="B186" s="69"/>
      <c r="C186" s="46"/>
      <c r="D186" s="47"/>
      <c r="E186" s="47"/>
      <c r="F186" s="69"/>
    </row>
    <row r="187" spans="1:6">
      <c r="A187" s="69"/>
      <c r="B187" s="69"/>
      <c r="C187" s="46"/>
      <c r="D187" s="47"/>
      <c r="E187" s="47"/>
      <c r="F187" s="69"/>
    </row>
    <row r="188" spans="1:6">
      <c r="A188" s="69"/>
      <c r="B188" s="69"/>
      <c r="C188" s="46"/>
      <c r="D188" s="47"/>
      <c r="E188" s="47"/>
      <c r="F188" s="69"/>
    </row>
    <row r="189" spans="1:6">
      <c r="A189" s="69"/>
      <c r="B189" s="69"/>
      <c r="C189" s="46"/>
      <c r="D189" s="47"/>
      <c r="E189" s="47"/>
      <c r="F189" s="69"/>
    </row>
    <row r="190" spans="1:6">
      <c r="A190" s="69"/>
      <c r="B190" s="69"/>
      <c r="C190" s="46"/>
      <c r="D190" s="47"/>
      <c r="E190" s="47"/>
      <c r="F190" s="69"/>
    </row>
    <row r="191" spans="1:6">
      <c r="A191" s="69"/>
      <c r="B191" s="69"/>
      <c r="C191" s="46"/>
      <c r="D191" s="47"/>
      <c r="E191" s="47"/>
      <c r="F191" s="69"/>
    </row>
    <row r="192" spans="1:6">
      <c r="A192" s="69"/>
      <c r="B192" s="69"/>
      <c r="C192" s="46"/>
      <c r="D192" s="47"/>
      <c r="E192" s="47"/>
      <c r="F192" s="69"/>
    </row>
    <row r="193" spans="1:6">
      <c r="A193" s="69"/>
      <c r="B193" s="69"/>
      <c r="C193" s="46"/>
      <c r="D193" s="47"/>
      <c r="E193" s="47"/>
      <c r="F193" s="69"/>
    </row>
    <row r="194" spans="1:6">
      <c r="A194" s="69"/>
      <c r="B194" s="69"/>
      <c r="C194" s="46"/>
      <c r="D194" s="47"/>
      <c r="E194" s="47"/>
      <c r="F194" s="69"/>
    </row>
    <row r="195" spans="1:6">
      <c r="A195" s="69"/>
      <c r="B195" s="69"/>
      <c r="C195" s="46"/>
      <c r="D195" s="47"/>
      <c r="E195" s="47"/>
      <c r="F195" s="69"/>
    </row>
    <row r="196" spans="1:6">
      <c r="A196" s="69"/>
      <c r="B196" s="69"/>
      <c r="C196" s="46"/>
      <c r="D196" s="47"/>
      <c r="E196" s="47"/>
      <c r="F196" s="69"/>
    </row>
    <row r="197" spans="1:6">
      <c r="A197" s="69"/>
      <c r="B197" s="69"/>
      <c r="C197" s="46"/>
      <c r="D197" s="47"/>
      <c r="E197" s="47"/>
      <c r="F197" s="69"/>
    </row>
    <row r="198" spans="1:6">
      <c r="A198" s="69"/>
      <c r="B198" s="69"/>
      <c r="C198" s="46"/>
      <c r="D198" s="47"/>
      <c r="E198" s="47"/>
      <c r="F198" s="69"/>
    </row>
    <row r="199" spans="1:6">
      <c r="A199" s="69"/>
      <c r="B199" s="69"/>
      <c r="C199" s="46"/>
      <c r="D199" s="47"/>
      <c r="E199" s="47"/>
      <c r="F199" s="69"/>
    </row>
    <row r="200" spans="1:6">
      <c r="A200" s="69"/>
      <c r="B200" s="69"/>
      <c r="C200" s="46"/>
      <c r="D200" s="47"/>
      <c r="E200" s="47"/>
      <c r="F200" s="69"/>
    </row>
    <row r="201" spans="1:6">
      <c r="A201" s="69"/>
      <c r="B201" s="69"/>
      <c r="C201" s="46"/>
      <c r="D201" s="47"/>
      <c r="E201" s="47"/>
      <c r="F201" s="69"/>
    </row>
    <row r="202" spans="1:6">
      <c r="A202" s="69"/>
      <c r="B202" s="69"/>
      <c r="C202" s="46"/>
      <c r="D202" s="47"/>
      <c r="E202" s="47"/>
      <c r="F202" s="69"/>
    </row>
    <row r="203" spans="1:6">
      <c r="A203" s="69"/>
      <c r="B203" s="69"/>
      <c r="C203" s="46"/>
      <c r="D203" s="47"/>
      <c r="E203" s="47"/>
      <c r="F203" s="69"/>
    </row>
    <row r="204" spans="1:6">
      <c r="A204" s="69"/>
      <c r="B204" s="69"/>
      <c r="C204" s="46"/>
      <c r="D204" s="47"/>
      <c r="E204" s="47"/>
      <c r="F204" s="69"/>
    </row>
    <row r="205" spans="1:6">
      <c r="A205" s="69"/>
      <c r="B205" s="69"/>
      <c r="C205" s="46"/>
      <c r="D205" s="47"/>
      <c r="E205" s="47"/>
      <c r="F205" s="69"/>
    </row>
    <row r="206" spans="1:6">
      <c r="A206" s="69"/>
      <c r="B206" s="69"/>
      <c r="C206" s="46"/>
      <c r="D206" s="47"/>
      <c r="E206" s="47"/>
      <c r="F206" s="69"/>
    </row>
    <row r="207" spans="1:6">
      <c r="A207" s="69"/>
      <c r="B207" s="69"/>
      <c r="C207" s="46"/>
      <c r="D207" s="47"/>
      <c r="E207" s="47"/>
      <c r="F207" s="69"/>
    </row>
    <row r="208" spans="1:6">
      <c r="A208" s="69"/>
      <c r="B208" s="69"/>
      <c r="C208" s="46"/>
      <c r="D208" s="47"/>
      <c r="E208" s="47"/>
      <c r="F208" s="69"/>
    </row>
    <row r="209" spans="1:6">
      <c r="A209" s="69"/>
      <c r="B209" s="69"/>
      <c r="C209" s="46"/>
      <c r="D209" s="47"/>
      <c r="E209" s="47"/>
      <c r="F209" s="69"/>
    </row>
    <row r="210" spans="1:6">
      <c r="A210" s="69"/>
      <c r="B210" s="69"/>
      <c r="C210" s="46"/>
      <c r="D210" s="47"/>
      <c r="E210" s="47"/>
      <c r="F210" s="69"/>
    </row>
    <row r="211" spans="1:6">
      <c r="A211" s="69"/>
      <c r="B211" s="69"/>
      <c r="C211" s="46"/>
      <c r="D211" s="47"/>
      <c r="E211" s="47"/>
      <c r="F211" s="69"/>
    </row>
    <row r="212" spans="1:6">
      <c r="A212" s="69"/>
      <c r="B212" s="69"/>
      <c r="C212" s="46"/>
      <c r="D212" s="47"/>
      <c r="E212" s="47"/>
      <c r="F212" s="69"/>
    </row>
    <row r="213" spans="1:6">
      <c r="A213" s="69"/>
      <c r="B213" s="69"/>
      <c r="C213" s="46"/>
      <c r="D213" s="47"/>
      <c r="E213" s="47"/>
      <c r="F213" s="69"/>
    </row>
    <row r="214" spans="1:6">
      <c r="A214" s="69"/>
      <c r="B214" s="69"/>
      <c r="C214" s="46"/>
      <c r="D214" s="47"/>
      <c r="E214" s="47"/>
      <c r="F214" s="69"/>
    </row>
    <row r="215" spans="1:6">
      <c r="A215" s="69"/>
      <c r="B215" s="69"/>
      <c r="C215" s="46"/>
      <c r="D215" s="47"/>
      <c r="E215" s="47"/>
      <c r="F215" s="69"/>
    </row>
    <row r="216" spans="1:6">
      <c r="A216" s="69"/>
      <c r="B216" s="69"/>
      <c r="C216" s="46"/>
      <c r="D216" s="47"/>
      <c r="E216" s="47"/>
      <c r="F216" s="69"/>
    </row>
    <row r="217" spans="1:6">
      <c r="A217" s="69"/>
      <c r="B217" s="69"/>
      <c r="C217" s="46"/>
      <c r="D217" s="47"/>
      <c r="E217" s="47"/>
      <c r="F217" s="69"/>
    </row>
    <row r="218" spans="1:6">
      <c r="A218" s="69"/>
      <c r="B218" s="69"/>
      <c r="C218" s="46"/>
      <c r="D218" s="47"/>
      <c r="E218" s="47"/>
      <c r="F218" s="69"/>
    </row>
    <row r="219" spans="1:6">
      <c r="A219" s="69"/>
      <c r="B219" s="69"/>
      <c r="C219" s="46"/>
      <c r="D219" s="47"/>
      <c r="E219" s="47"/>
      <c r="F219" s="69"/>
    </row>
    <row r="220" spans="1:6">
      <c r="A220" s="69"/>
      <c r="B220" s="69"/>
      <c r="C220" s="46"/>
      <c r="D220" s="47"/>
      <c r="E220" s="47"/>
      <c r="F220" s="69"/>
    </row>
    <row r="221" spans="1:6">
      <c r="A221" s="69"/>
      <c r="B221" s="69"/>
      <c r="C221" s="46"/>
      <c r="D221" s="47"/>
      <c r="E221" s="47"/>
      <c r="F221" s="69"/>
    </row>
    <row r="222" spans="1:6">
      <c r="A222" s="69"/>
      <c r="B222" s="69"/>
      <c r="C222" s="46"/>
      <c r="D222" s="47"/>
      <c r="E222" s="47"/>
      <c r="F222" s="69"/>
    </row>
    <row r="223" spans="1:6">
      <c r="A223" s="69"/>
      <c r="B223" s="69"/>
      <c r="C223" s="46"/>
      <c r="D223" s="47"/>
      <c r="E223" s="47"/>
      <c r="F223" s="69"/>
    </row>
    <row r="224" spans="1:6">
      <c r="A224" s="69"/>
      <c r="B224" s="69"/>
      <c r="C224" s="46"/>
      <c r="D224" s="47"/>
      <c r="E224" s="47"/>
      <c r="F224" s="69"/>
    </row>
    <row r="225" spans="1:6">
      <c r="A225" s="69"/>
      <c r="B225" s="69"/>
      <c r="C225" s="46"/>
      <c r="D225" s="47"/>
      <c r="E225" s="47"/>
      <c r="F225" s="69"/>
    </row>
    <row r="226" spans="1:6">
      <c r="A226" s="69"/>
      <c r="B226" s="69"/>
      <c r="C226" s="46"/>
      <c r="D226" s="47"/>
      <c r="E226" s="47"/>
      <c r="F226" s="69"/>
    </row>
    <row r="227" spans="1:6">
      <c r="A227" s="69"/>
      <c r="B227" s="69"/>
      <c r="C227" s="46"/>
      <c r="D227" s="47"/>
      <c r="E227" s="47"/>
      <c r="F227" s="69"/>
    </row>
    <row r="228" spans="1:6">
      <c r="A228" s="69"/>
      <c r="B228" s="69"/>
      <c r="C228" s="46"/>
      <c r="D228" s="47"/>
      <c r="E228" s="47"/>
      <c r="F228" s="69"/>
    </row>
    <row r="229" spans="1:6">
      <c r="A229" s="69"/>
      <c r="B229" s="69"/>
      <c r="C229" s="46"/>
      <c r="D229" s="47"/>
      <c r="E229" s="47"/>
      <c r="F229" s="69"/>
    </row>
    <row r="230" spans="1:6">
      <c r="A230" s="69"/>
      <c r="B230" s="69"/>
      <c r="C230" s="46"/>
      <c r="D230" s="47"/>
      <c r="E230" s="47"/>
      <c r="F230" s="69"/>
    </row>
    <row r="231" spans="1:6">
      <c r="A231" s="69"/>
      <c r="B231" s="69"/>
      <c r="C231" s="46"/>
      <c r="D231" s="47"/>
      <c r="E231" s="47"/>
      <c r="F231" s="69"/>
    </row>
    <row r="232" spans="1:6">
      <c r="A232" s="69"/>
      <c r="B232" s="69"/>
      <c r="C232" s="46"/>
      <c r="D232" s="47"/>
      <c r="E232" s="47"/>
      <c r="F232" s="69"/>
    </row>
    <row r="233" spans="1:6">
      <c r="A233" s="69"/>
      <c r="B233" s="69"/>
      <c r="C233" s="46"/>
      <c r="D233" s="47"/>
      <c r="E233" s="47"/>
      <c r="F233" s="69"/>
    </row>
    <row r="234" spans="1:6">
      <c r="A234" s="69"/>
      <c r="B234" s="69"/>
      <c r="C234" s="46"/>
      <c r="D234" s="47"/>
      <c r="E234" s="47"/>
      <c r="F234" s="69"/>
    </row>
    <row r="235" spans="1:6">
      <c r="A235" s="69"/>
      <c r="B235" s="69"/>
      <c r="C235" s="46"/>
      <c r="D235" s="47"/>
      <c r="E235" s="47"/>
      <c r="F235" s="69"/>
    </row>
    <row r="236" spans="1:6">
      <c r="A236" s="69"/>
      <c r="B236" s="69"/>
      <c r="C236" s="46"/>
      <c r="D236" s="47"/>
      <c r="E236" s="47"/>
      <c r="F236" s="69"/>
    </row>
    <row r="237" spans="1:6">
      <c r="A237" s="69"/>
      <c r="B237" s="69"/>
      <c r="C237" s="46"/>
      <c r="D237" s="47"/>
      <c r="E237" s="47"/>
      <c r="F237" s="69"/>
    </row>
    <row r="238" spans="1:6">
      <c r="A238" s="69"/>
      <c r="B238" s="69"/>
      <c r="C238" s="46"/>
      <c r="D238" s="47"/>
      <c r="E238" s="47"/>
      <c r="F238" s="69"/>
    </row>
    <row r="239" spans="1:6">
      <c r="A239" s="69"/>
      <c r="B239" s="69"/>
      <c r="C239" s="46"/>
      <c r="D239" s="47"/>
      <c r="E239" s="47"/>
      <c r="F239" s="69"/>
    </row>
    <row r="240" spans="1:6">
      <c r="A240" s="69"/>
      <c r="B240" s="69"/>
      <c r="C240" s="46"/>
      <c r="D240" s="47"/>
      <c r="E240" s="47"/>
      <c r="F240" s="69"/>
    </row>
    <row r="241" spans="1:6">
      <c r="A241" s="69"/>
      <c r="B241" s="69"/>
      <c r="C241" s="46"/>
      <c r="D241" s="47"/>
      <c r="E241" s="47"/>
      <c r="F241" s="69"/>
    </row>
    <row r="242" spans="1:6">
      <c r="A242" s="69"/>
      <c r="B242" s="69"/>
      <c r="C242" s="46"/>
      <c r="D242" s="47"/>
      <c r="E242" s="47"/>
      <c r="F242" s="69"/>
    </row>
    <row r="243" spans="1:6">
      <c r="A243" s="69"/>
      <c r="B243" s="69"/>
      <c r="C243" s="46"/>
      <c r="D243" s="47"/>
      <c r="E243" s="47"/>
      <c r="F243" s="69"/>
    </row>
    <row r="244" spans="1:6">
      <c r="A244" s="69"/>
      <c r="B244" s="69"/>
      <c r="C244" s="46"/>
      <c r="D244" s="47"/>
      <c r="E244" s="47"/>
      <c r="F244" s="69"/>
    </row>
    <row r="245" spans="1:6">
      <c r="A245" s="69"/>
      <c r="B245" s="69"/>
      <c r="C245" s="46"/>
      <c r="D245" s="47"/>
      <c r="E245" s="47"/>
      <c r="F245" s="69"/>
    </row>
    <row r="246" spans="1:6">
      <c r="A246" s="69"/>
      <c r="B246" s="69"/>
      <c r="C246" s="46"/>
      <c r="D246" s="47"/>
      <c r="E246" s="47"/>
      <c r="F246" s="69"/>
    </row>
    <row r="247" spans="1:6">
      <c r="A247" s="69"/>
      <c r="B247" s="69"/>
      <c r="C247" s="46"/>
      <c r="D247" s="47"/>
      <c r="E247" s="47"/>
      <c r="F247" s="69"/>
    </row>
    <row r="248" spans="1:6">
      <c r="A248" s="69"/>
      <c r="B248" s="69"/>
      <c r="C248" s="46"/>
      <c r="D248" s="47"/>
      <c r="E248" s="47"/>
      <c r="F248" s="69"/>
    </row>
    <row r="249" spans="1:6">
      <c r="A249" s="69"/>
      <c r="B249" s="69"/>
      <c r="C249" s="46"/>
      <c r="D249" s="47"/>
      <c r="E249" s="47"/>
      <c r="F249" s="69"/>
    </row>
  </sheetData>
  <mergeCells count="3">
    <mergeCell ref="B2:D2"/>
    <mergeCell ref="A32:D32"/>
    <mergeCell ref="D25:E25"/>
  </mergeCells>
  <pageMargins left="0.7" right="0.7" top="0.75" bottom="0.75" header="0.3" footer="0.3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"/>
  <sheetViews>
    <sheetView workbookViewId="0">
      <selection activeCell="B40" sqref="B40"/>
    </sheetView>
  </sheetViews>
  <sheetFormatPr defaultColWidth="11.42578125" defaultRowHeight="15"/>
  <cols>
    <col min="1" max="1" width="11.42578125" style="1"/>
    <col min="2" max="2" width="40.42578125" style="1" customWidth="1"/>
    <col min="3" max="3" width="13.28515625" style="1" bestFit="1" customWidth="1"/>
    <col min="4" max="16384" width="11.42578125" style="1"/>
  </cols>
  <sheetData>
    <row r="1" spans="2:8" ht="51.75" customHeight="1" thickBot="1"/>
    <row r="2" spans="2:8" ht="19.5" thickBot="1">
      <c r="B2" s="81" t="s">
        <v>61</v>
      </c>
      <c r="C2" s="82"/>
      <c r="D2" s="2"/>
      <c r="E2" s="2"/>
      <c r="F2" s="2"/>
    </row>
    <row r="5" spans="2:8" ht="15.75">
      <c r="B5" s="13" t="s">
        <v>20</v>
      </c>
      <c r="H5" s="3"/>
    </row>
    <row r="6" spans="2:8">
      <c r="B6" s="4" t="s">
        <v>64</v>
      </c>
      <c r="C6" s="15">
        <v>3598724</v>
      </c>
      <c r="D6" s="7"/>
    </row>
    <row r="7" spans="2:8">
      <c r="B7" s="4" t="s">
        <v>63</v>
      </c>
      <c r="C7" s="16">
        <v>17865</v>
      </c>
      <c r="D7" s="7"/>
    </row>
    <row r="9" spans="2:8" ht="15.75">
      <c r="B9" s="13" t="s">
        <v>62</v>
      </c>
    </row>
    <row r="10" spans="2:8">
      <c r="B10" s="4" t="s">
        <v>33</v>
      </c>
      <c r="C10" s="9">
        <v>7</v>
      </c>
    </row>
    <row r="11" spans="2:8">
      <c r="B11" s="4" t="s">
        <v>65</v>
      </c>
      <c r="C11" s="5">
        <v>350000</v>
      </c>
      <c r="D11" s="1">
        <f>7*350000</f>
        <v>2450000</v>
      </c>
    </row>
  </sheetData>
  <mergeCells count="1">
    <mergeCell ref="B2:C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workbookViewId="0">
      <selection activeCell="D33" sqref="D33"/>
    </sheetView>
  </sheetViews>
  <sheetFormatPr defaultColWidth="11.42578125" defaultRowHeight="15"/>
  <cols>
    <col min="1" max="1" width="11.42578125" style="1"/>
    <col min="2" max="2" width="15" style="1" customWidth="1"/>
    <col min="3" max="3" width="14" style="1" customWidth="1"/>
    <col min="4" max="6" width="18.85546875" style="1" customWidth="1"/>
    <col min="7" max="7" width="12.5703125" style="1" bestFit="1" customWidth="1"/>
    <col min="8" max="8" width="11.42578125" style="1"/>
    <col min="9" max="9" width="15.5703125" style="1" bestFit="1" customWidth="1"/>
    <col min="10" max="10" width="13.7109375" style="1" bestFit="1" customWidth="1"/>
    <col min="11" max="12" width="11.5703125" style="1" bestFit="1" customWidth="1"/>
    <col min="13" max="16384" width="11.42578125" style="1"/>
  </cols>
  <sheetData>
    <row r="1" spans="1:13" ht="48" customHeight="1" thickBot="1">
      <c r="K1" s="24"/>
      <c r="L1" s="25"/>
      <c r="M1" s="25"/>
    </row>
    <row r="2" spans="1:13" ht="19.5" thickBot="1">
      <c r="C2" s="81" t="s">
        <v>60</v>
      </c>
      <c r="D2" s="82"/>
    </row>
    <row r="5" spans="1:13">
      <c r="A5" s="1" t="s">
        <v>59</v>
      </c>
    </row>
    <row r="6" spans="1:13" s="25" customFormat="1" ht="30">
      <c r="A6" s="11" t="s">
        <v>70</v>
      </c>
      <c r="B6" s="11" t="s">
        <v>66</v>
      </c>
      <c r="C6" s="11" t="s">
        <v>67</v>
      </c>
      <c r="D6" s="11" t="s">
        <v>68</v>
      </c>
      <c r="E6" s="11" t="s">
        <v>69</v>
      </c>
      <c r="F6" s="11" t="s">
        <v>71</v>
      </c>
      <c r="G6" s="37"/>
      <c r="J6" s="1"/>
    </row>
    <row r="7" spans="1:13" s="26" customFormat="1">
      <c r="A7" s="10">
        <v>1</v>
      </c>
      <c r="B7" s="33">
        <v>16</v>
      </c>
      <c r="C7" s="34">
        <v>46</v>
      </c>
      <c r="D7" s="35">
        <v>35</v>
      </c>
      <c r="E7" s="36">
        <v>288564</v>
      </c>
      <c r="F7" s="40">
        <f>(B7*C7*365)/100*D7</f>
        <v>94024</v>
      </c>
      <c r="G7" s="37"/>
      <c r="H7" s="32"/>
      <c r="I7" s="37"/>
      <c r="K7" s="25"/>
    </row>
    <row r="8" spans="1:13" s="26" customFormat="1">
      <c r="A8" s="10">
        <v>2</v>
      </c>
      <c r="B8" s="33">
        <v>22</v>
      </c>
      <c r="C8" s="34">
        <v>66</v>
      </c>
      <c r="D8" s="35">
        <v>32</v>
      </c>
      <c r="E8" s="36">
        <v>586102</v>
      </c>
      <c r="F8" s="40">
        <f t="shared" ref="F8:F17" si="0">(B8*C8*365)/100*D8</f>
        <v>169593.60000000001</v>
      </c>
      <c r="G8" s="37"/>
      <c r="H8" s="32"/>
      <c r="I8" s="37"/>
      <c r="K8" s="25"/>
    </row>
    <row r="9" spans="1:13" s="26" customFormat="1">
      <c r="A9" s="10">
        <v>3</v>
      </c>
      <c r="B9" s="33">
        <v>32</v>
      </c>
      <c r="C9" s="34">
        <v>82</v>
      </c>
      <c r="D9" s="35">
        <v>31</v>
      </c>
      <c r="E9" s="36">
        <v>186210</v>
      </c>
      <c r="F9" s="40">
        <f t="shared" si="0"/>
        <v>296905.60000000003</v>
      </c>
      <c r="G9" s="37"/>
      <c r="H9" s="32"/>
      <c r="I9" s="37"/>
      <c r="K9" s="25"/>
    </row>
    <row r="10" spans="1:13" s="26" customFormat="1">
      <c r="A10" s="10">
        <v>4</v>
      </c>
      <c r="B10" s="33">
        <v>25</v>
      </c>
      <c r="C10" s="34">
        <v>76</v>
      </c>
      <c r="D10" s="35">
        <v>29.999632334918381</v>
      </c>
      <c r="E10" s="36">
        <v>483040</v>
      </c>
      <c r="F10" s="40">
        <f t="shared" si="0"/>
        <v>208047.45024265896</v>
      </c>
      <c r="G10" s="37"/>
      <c r="H10" s="32"/>
      <c r="I10" s="37"/>
      <c r="K10" s="25"/>
    </row>
    <row r="11" spans="1:13" s="26" customFormat="1">
      <c r="A11" s="10">
        <v>5</v>
      </c>
      <c r="B11" s="33">
        <v>24</v>
      </c>
      <c r="C11" s="34">
        <v>44</v>
      </c>
      <c r="D11" s="35">
        <v>29</v>
      </c>
      <c r="E11" s="36">
        <v>329410</v>
      </c>
      <c r="F11" s="40">
        <f t="shared" si="0"/>
        <v>111777.60000000001</v>
      </c>
      <c r="G11" s="37"/>
      <c r="H11" s="32"/>
      <c r="I11" s="37"/>
      <c r="K11" s="25"/>
    </row>
    <row r="12" spans="1:13" s="26" customFormat="1">
      <c r="A12" s="10">
        <v>6</v>
      </c>
      <c r="B12" s="33">
        <v>12</v>
      </c>
      <c r="C12" s="34">
        <v>22</v>
      </c>
      <c r="D12" s="35">
        <v>30</v>
      </c>
      <c r="E12" s="36">
        <v>483123</v>
      </c>
      <c r="F12" s="40">
        <f t="shared" si="0"/>
        <v>28908</v>
      </c>
      <c r="G12" s="37"/>
      <c r="H12" s="32"/>
      <c r="I12" s="37"/>
      <c r="K12" s="25"/>
    </row>
    <row r="13" spans="1:13" s="26" customFormat="1">
      <c r="A13" s="10">
        <v>7</v>
      </c>
      <c r="B13" s="33">
        <v>25</v>
      </c>
      <c r="C13" s="34">
        <v>68</v>
      </c>
      <c r="D13" s="35">
        <v>38.998148266394224</v>
      </c>
      <c r="E13" s="36">
        <v>484561</v>
      </c>
      <c r="F13" s="40">
        <f t="shared" si="0"/>
        <v>241983.50999297615</v>
      </c>
      <c r="G13" s="37"/>
      <c r="H13" s="32"/>
      <c r="I13" s="37"/>
      <c r="K13" s="25"/>
    </row>
    <row r="14" spans="1:13" s="26" customFormat="1">
      <c r="A14" s="10">
        <v>8</v>
      </c>
      <c r="B14" s="33">
        <v>17</v>
      </c>
      <c r="C14" s="34">
        <v>76</v>
      </c>
      <c r="D14" s="35">
        <v>29.951557093425606</v>
      </c>
      <c r="E14" s="36">
        <v>363741</v>
      </c>
      <c r="F14" s="40">
        <f t="shared" si="0"/>
        <v>141245.55294117649</v>
      </c>
      <c r="G14" s="37"/>
      <c r="H14" s="32"/>
      <c r="I14" s="37"/>
      <c r="K14" s="25"/>
    </row>
    <row r="15" spans="1:13" s="26" customFormat="1">
      <c r="A15" s="10">
        <v>9</v>
      </c>
      <c r="B15" s="33">
        <v>31</v>
      </c>
      <c r="C15" s="34">
        <v>66</v>
      </c>
      <c r="D15" s="35">
        <v>33</v>
      </c>
      <c r="E15" s="36">
        <v>589240</v>
      </c>
      <c r="F15" s="40">
        <f t="shared" si="0"/>
        <v>246440.69999999998</v>
      </c>
      <c r="G15" s="37"/>
      <c r="H15" s="32"/>
      <c r="I15" s="37"/>
      <c r="K15" s="25"/>
    </row>
    <row r="16" spans="1:13" s="26" customFormat="1">
      <c r="A16" s="10">
        <v>10</v>
      </c>
      <c r="B16" s="33">
        <v>14</v>
      </c>
      <c r="C16" s="34">
        <v>44</v>
      </c>
      <c r="D16" s="35">
        <v>29.108927538436596</v>
      </c>
      <c r="E16" s="36">
        <v>484212</v>
      </c>
      <c r="F16" s="40">
        <f t="shared" si="0"/>
        <v>65448.512677420847</v>
      </c>
      <c r="G16" s="37"/>
      <c r="H16" s="32"/>
      <c r="I16" s="37"/>
      <c r="K16" s="25"/>
    </row>
    <row r="17" spans="1:39" s="26" customFormat="1">
      <c r="A17" s="10">
        <v>11</v>
      </c>
      <c r="B17" s="33">
        <v>32</v>
      </c>
      <c r="C17" s="34">
        <v>34</v>
      </c>
      <c r="D17" s="35">
        <v>29.960352422907487</v>
      </c>
      <c r="E17" s="36">
        <v>323460</v>
      </c>
      <c r="F17" s="40">
        <f t="shared" si="0"/>
        <v>118978.5515418502</v>
      </c>
      <c r="G17" s="37"/>
      <c r="H17" s="32"/>
      <c r="I17" s="37"/>
      <c r="K17" s="25"/>
    </row>
    <row r="18" spans="1:39">
      <c r="F18" s="41">
        <f>SUM(F7:F17)</f>
        <v>1723353.0773960827</v>
      </c>
      <c r="G18" s="37"/>
      <c r="K18" s="25"/>
      <c r="L18" s="26"/>
    </row>
    <row r="19" spans="1:39">
      <c r="B19" s="6"/>
      <c r="G19" s="37"/>
    </row>
    <row r="24" spans="1:39">
      <c r="A24" s="31"/>
      <c r="B24" s="26"/>
      <c r="C24" s="32"/>
      <c r="D24" s="32"/>
      <c r="E24" s="32"/>
      <c r="F24" s="32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2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32"/>
      <c r="AK24" s="26"/>
      <c r="AL24" s="26"/>
    </row>
    <row r="25" spans="1:39">
      <c r="A25" s="27"/>
      <c r="C25" s="6"/>
      <c r="D25" s="6"/>
      <c r="E25" s="6"/>
      <c r="F25" s="6"/>
      <c r="R25" s="6"/>
    </row>
    <row r="26" spans="1:39">
      <c r="A26" s="27"/>
      <c r="C26" s="6"/>
      <c r="D26" s="6"/>
      <c r="E26" s="6"/>
      <c r="F26" s="6"/>
      <c r="R26" s="6"/>
    </row>
    <row r="27" spans="1:39">
      <c r="A27" s="27"/>
      <c r="C27" s="6"/>
      <c r="D27" s="6"/>
      <c r="E27" s="6"/>
      <c r="F27" s="28"/>
      <c r="G27" s="6"/>
      <c r="H27" s="6"/>
      <c r="I27" s="6"/>
      <c r="J27" s="6"/>
      <c r="K27" s="6"/>
      <c r="L27" s="27"/>
      <c r="M27" s="29"/>
      <c r="N27" s="29"/>
      <c r="Q27" s="6"/>
      <c r="R27" s="6"/>
      <c r="S27" s="6"/>
      <c r="T27" s="28"/>
      <c r="U27" s="6"/>
      <c r="V27" s="28"/>
      <c r="Z27" s="6"/>
      <c r="AA27" s="6"/>
      <c r="AB27" s="6"/>
      <c r="AC27" s="6"/>
      <c r="AD27" s="30"/>
      <c r="AH27" s="6"/>
      <c r="AI27" s="6"/>
      <c r="AJ27" s="6"/>
      <c r="AK27" s="6"/>
      <c r="AL27" s="6"/>
      <c r="AM27" s="6"/>
    </row>
    <row r="28" spans="1:39">
      <c r="A28" s="27"/>
      <c r="C28" s="6"/>
      <c r="D28" s="6"/>
      <c r="E28" s="6"/>
      <c r="F28" s="28"/>
      <c r="G28" s="6"/>
      <c r="H28" s="6"/>
      <c r="I28" s="6"/>
      <c r="J28" s="6"/>
      <c r="K28" s="6"/>
      <c r="L28" s="27"/>
      <c r="M28" s="29"/>
      <c r="N28" s="29"/>
      <c r="Q28" s="6"/>
      <c r="R28" s="6"/>
      <c r="S28" s="6"/>
      <c r="T28" s="28"/>
      <c r="U28" s="6"/>
      <c r="V28" s="28"/>
      <c r="Z28" s="6"/>
      <c r="AA28" s="6"/>
      <c r="AB28" s="6"/>
      <c r="AC28" s="6"/>
      <c r="AD28" s="30"/>
      <c r="AH28" s="6"/>
      <c r="AI28" s="6"/>
      <c r="AJ28" s="6"/>
      <c r="AK28" s="6"/>
      <c r="AL28" s="6"/>
      <c r="AM28" s="6"/>
    </row>
    <row r="29" spans="1:39">
      <c r="A29" s="27"/>
      <c r="C29" s="6"/>
      <c r="D29" s="6"/>
      <c r="E29" s="6"/>
      <c r="F29" s="28"/>
      <c r="G29" s="6"/>
      <c r="H29" s="6"/>
      <c r="I29" s="6"/>
      <c r="J29" s="6"/>
      <c r="K29" s="6"/>
      <c r="L29" s="27"/>
      <c r="M29" s="29"/>
      <c r="N29" s="29"/>
      <c r="Q29" s="6"/>
      <c r="R29" s="6"/>
      <c r="S29" s="6"/>
      <c r="T29" s="28"/>
      <c r="U29" s="6"/>
      <c r="V29" s="28"/>
      <c r="Z29" s="6"/>
      <c r="AA29" s="6"/>
      <c r="AB29" s="6"/>
      <c r="AC29" s="6"/>
      <c r="AD29" s="30"/>
      <c r="AH29" s="6"/>
      <c r="AI29" s="6"/>
      <c r="AJ29" s="6"/>
      <c r="AK29" s="6"/>
      <c r="AL29" s="6"/>
      <c r="AM29" s="6"/>
    </row>
    <row r="30" spans="1:39">
      <c r="A30" s="27"/>
      <c r="C30" s="6"/>
      <c r="D30" s="6"/>
      <c r="E30" s="6"/>
      <c r="F30" s="28"/>
      <c r="G30" s="6"/>
      <c r="H30" s="6"/>
      <c r="I30" s="6"/>
      <c r="J30" s="6"/>
      <c r="K30" s="6"/>
      <c r="L30" s="27"/>
      <c r="M30" s="29"/>
      <c r="N30" s="29"/>
      <c r="Q30" s="6"/>
      <c r="R30" s="6"/>
      <c r="S30" s="6"/>
      <c r="T30" s="28"/>
      <c r="U30" s="6"/>
      <c r="V30" s="28"/>
      <c r="Z30" s="6"/>
      <c r="AA30" s="6"/>
      <c r="AB30" s="6"/>
      <c r="AC30" s="6"/>
      <c r="AD30" s="30"/>
      <c r="AH30" s="6"/>
      <c r="AI30" s="6"/>
      <c r="AJ30" s="6"/>
      <c r="AK30" s="6"/>
      <c r="AL30" s="6"/>
      <c r="AM30" s="6"/>
    </row>
    <row r="31" spans="1:39">
      <c r="A31" s="27"/>
      <c r="C31" s="6"/>
      <c r="D31" s="6"/>
      <c r="E31" s="6"/>
      <c r="F31" s="28"/>
      <c r="G31" s="6"/>
      <c r="H31" s="6"/>
      <c r="I31" s="6"/>
      <c r="J31" s="6"/>
      <c r="K31" s="6"/>
      <c r="L31" s="27"/>
      <c r="M31" s="29"/>
      <c r="N31" s="29"/>
      <c r="Q31" s="6"/>
      <c r="R31" s="6"/>
      <c r="S31" s="6"/>
      <c r="T31" s="28"/>
      <c r="U31" s="6"/>
      <c r="V31" s="28"/>
      <c r="Z31" s="6"/>
      <c r="AA31" s="6"/>
      <c r="AB31" s="6"/>
      <c r="AC31" s="6"/>
      <c r="AD31" s="30"/>
      <c r="AH31" s="6"/>
      <c r="AI31" s="6"/>
      <c r="AJ31" s="6"/>
      <c r="AK31" s="6"/>
      <c r="AL31" s="6"/>
      <c r="AM31" s="6"/>
    </row>
    <row r="32" spans="1:39">
      <c r="A32" s="27"/>
      <c r="C32" s="6"/>
      <c r="D32" s="6"/>
      <c r="E32" s="6"/>
      <c r="F32" s="28"/>
      <c r="G32" s="6"/>
      <c r="H32" s="6"/>
      <c r="I32" s="6"/>
      <c r="J32" s="6"/>
      <c r="K32" s="6"/>
      <c r="L32" s="27"/>
      <c r="M32" s="29"/>
      <c r="N32" s="29"/>
      <c r="Q32" s="6"/>
      <c r="R32" s="6"/>
      <c r="S32" s="6"/>
      <c r="T32" s="28"/>
      <c r="U32" s="6"/>
      <c r="V32" s="28"/>
      <c r="Z32" s="6"/>
      <c r="AA32" s="6"/>
      <c r="AB32" s="6"/>
      <c r="AC32" s="6"/>
      <c r="AD32" s="30"/>
      <c r="AH32" s="6"/>
      <c r="AI32" s="6"/>
      <c r="AJ32" s="6"/>
      <c r="AK32" s="6"/>
      <c r="AL32" s="6"/>
      <c r="AM32" s="6"/>
    </row>
    <row r="33" spans="1:41">
      <c r="A33" s="27"/>
      <c r="C33" s="6"/>
      <c r="D33" s="6"/>
      <c r="E33" s="6"/>
      <c r="F33" s="28"/>
      <c r="G33" s="6"/>
      <c r="H33" s="6"/>
      <c r="I33" s="6"/>
      <c r="J33" s="6"/>
      <c r="K33" s="6"/>
      <c r="L33" s="27"/>
      <c r="M33" s="29"/>
      <c r="N33" s="29"/>
      <c r="Q33" s="6"/>
      <c r="R33" s="6"/>
      <c r="S33" s="6"/>
      <c r="T33" s="28"/>
      <c r="U33" s="6"/>
      <c r="V33" s="28"/>
      <c r="Z33" s="6"/>
      <c r="AA33" s="6"/>
      <c r="AB33" s="6"/>
      <c r="AC33" s="6"/>
      <c r="AD33" s="30"/>
      <c r="AH33" s="6"/>
      <c r="AI33" s="6"/>
      <c r="AJ33" s="6"/>
      <c r="AK33" s="6"/>
      <c r="AL33" s="6"/>
      <c r="AM33" s="6"/>
    </row>
    <row r="34" spans="1:41">
      <c r="A34" s="27"/>
      <c r="C34" s="6"/>
      <c r="D34" s="6"/>
      <c r="E34" s="6"/>
      <c r="F34" s="28"/>
      <c r="G34" s="6"/>
      <c r="H34" s="6"/>
      <c r="I34" s="6"/>
      <c r="J34" s="6"/>
      <c r="K34" s="6"/>
      <c r="L34" s="27"/>
      <c r="M34" s="29"/>
      <c r="N34" s="29"/>
      <c r="Q34" s="6"/>
      <c r="R34" s="6"/>
      <c r="S34" s="6"/>
      <c r="T34" s="28"/>
      <c r="U34" s="6"/>
      <c r="V34" s="28"/>
      <c r="Z34" s="6"/>
      <c r="AA34" s="6"/>
      <c r="AB34" s="6"/>
      <c r="AC34" s="6"/>
      <c r="AD34" s="30"/>
      <c r="AH34" s="6"/>
      <c r="AI34" s="6"/>
      <c r="AJ34" s="6"/>
      <c r="AK34" s="6"/>
      <c r="AL34" s="6"/>
      <c r="AM34" s="6"/>
    </row>
    <row r="35" spans="1:41">
      <c r="A35" s="27"/>
      <c r="C35" s="6"/>
      <c r="D35" s="6"/>
      <c r="E35" s="6"/>
      <c r="F35" s="28"/>
      <c r="G35" s="6"/>
      <c r="H35" s="6"/>
      <c r="I35" s="6"/>
      <c r="J35" s="6"/>
      <c r="K35" s="6"/>
      <c r="L35" s="27"/>
      <c r="M35" s="29"/>
      <c r="N35" s="29"/>
      <c r="Q35" s="6"/>
      <c r="R35" s="6"/>
      <c r="S35" s="6"/>
      <c r="T35" s="28"/>
      <c r="U35" s="6"/>
      <c r="V35" s="28"/>
      <c r="Z35" s="6"/>
      <c r="AA35" s="6"/>
      <c r="AB35" s="6"/>
      <c r="AC35" s="6"/>
      <c r="AD35" s="30"/>
      <c r="AH35" s="6"/>
      <c r="AI35" s="6"/>
      <c r="AJ35" s="6"/>
      <c r="AK35" s="6"/>
      <c r="AL35" s="6"/>
      <c r="AM35" s="6"/>
    </row>
    <row r="36" spans="1:41">
      <c r="A36" s="27"/>
      <c r="C36" s="6"/>
      <c r="D36" s="6"/>
      <c r="E36" s="6"/>
      <c r="F36" s="28"/>
      <c r="G36" s="6"/>
      <c r="H36" s="6"/>
      <c r="I36" s="6"/>
      <c r="J36" s="6"/>
      <c r="K36" s="6"/>
      <c r="L36" s="27"/>
      <c r="M36" s="29"/>
      <c r="N36" s="29"/>
      <c r="Q36" s="6"/>
      <c r="R36" s="6"/>
      <c r="S36" s="6"/>
      <c r="T36" s="28"/>
      <c r="U36" s="6"/>
      <c r="V36" s="28"/>
      <c r="Z36" s="6"/>
      <c r="AA36" s="6"/>
      <c r="AB36" s="6"/>
      <c r="AC36" s="6"/>
      <c r="AD36" s="30"/>
      <c r="AH36" s="6"/>
      <c r="AI36" s="6"/>
      <c r="AJ36" s="6"/>
      <c r="AK36" s="6"/>
      <c r="AL36" s="6"/>
      <c r="AM36" s="6"/>
    </row>
    <row r="37" spans="1:41">
      <c r="A37" s="27"/>
      <c r="C37" s="6"/>
      <c r="D37" s="6"/>
      <c r="E37" s="6"/>
      <c r="F37" s="28"/>
      <c r="G37" s="6"/>
      <c r="H37" s="6"/>
      <c r="I37" s="6"/>
      <c r="J37" s="6"/>
      <c r="K37" s="6"/>
      <c r="L37" s="27"/>
      <c r="M37" s="29"/>
      <c r="N37" s="29"/>
      <c r="Q37" s="6"/>
      <c r="R37" s="6"/>
      <c r="S37" s="6"/>
      <c r="T37" s="28"/>
      <c r="U37" s="6"/>
      <c r="V37" s="28"/>
      <c r="Z37" s="6"/>
      <c r="AA37" s="6"/>
      <c r="AB37" s="6"/>
      <c r="AC37" s="6"/>
      <c r="AD37" s="30"/>
      <c r="AH37" s="6"/>
      <c r="AI37" s="6"/>
      <c r="AJ37" s="6"/>
      <c r="AK37" s="6"/>
      <c r="AL37" s="6"/>
      <c r="AM37" s="6"/>
    </row>
    <row r="38" spans="1:41">
      <c r="A38" s="6"/>
      <c r="C38" s="27"/>
      <c r="E38" s="6"/>
      <c r="F38" s="6"/>
      <c r="G38" s="6"/>
      <c r="H38" s="28"/>
      <c r="I38" s="6"/>
      <c r="J38" s="6"/>
      <c r="K38" s="6"/>
      <c r="L38" s="6"/>
      <c r="M38" s="6"/>
      <c r="N38" s="27"/>
      <c r="O38" s="29"/>
      <c r="P38" s="29"/>
      <c r="S38" s="6"/>
      <c r="T38" s="6"/>
      <c r="U38" s="6"/>
      <c r="V38" s="28"/>
      <c r="W38" s="6"/>
      <c r="X38" s="28"/>
      <c r="AB38" s="6"/>
      <c r="AC38" s="6"/>
      <c r="AD38" s="6"/>
      <c r="AE38" s="6"/>
      <c r="AF38" s="30"/>
      <c r="AJ38" s="6"/>
      <c r="AK38" s="6"/>
      <c r="AL38" s="6"/>
      <c r="AM38" s="6"/>
      <c r="AN38" s="6"/>
      <c r="AO38" s="6"/>
    </row>
    <row r="39" spans="1:41">
      <c r="A39" s="6"/>
      <c r="C39" s="27"/>
      <c r="E39" s="6"/>
      <c r="F39" s="6"/>
      <c r="G39" s="6"/>
      <c r="H39" s="28"/>
      <c r="I39" s="6"/>
      <c r="J39" s="6"/>
      <c r="K39" s="6"/>
      <c r="L39" s="6"/>
      <c r="M39" s="6"/>
      <c r="N39" s="27"/>
      <c r="O39" s="29"/>
      <c r="P39" s="29"/>
      <c r="S39" s="6"/>
      <c r="T39" s="6"/>
      <c r="U39" s="6"/>
      <c r="V39" s="28"/>
      <c r="W39" s="6"/>
      <c r="X39" s="28"/>
      <c r="AB39" s="6"/>
      <c r="AC39" s="6"/>
      <c r="AD39" s="6"/>
      <c r="AE39" s="6"/>
      <c r="AF39" s="30"/>
      <c r="AJ39" s="6"/>
      <c r="AK39" s="6"/>
      <c r="AL39" s="6"/>
      <c r="AM39" s="6"/>
      <c r="AN39" s="6"/>
      <c r="AO39" s="6"/>
    </row>
    <row r="40" spans="1:41">
      <c r="A40" s="6"/>
      <c r="C40" s="27"/>
      <c r="E40" s="6"/>
      <c r="F40" s="6"/>
      <c r="G40" s="6"/>
      <c r="H40" s="28"/>
      <c r="I40" s="6"/>
      <c r="J40" s="6"/>
      <c r="K40" s="6"/>
      <c r="L40" s="6"/>
      <c r="M40" s="6"/>
      <c r="N40" s="27"/>
      <c r="O40" s="29"/>
      <c r="P40" s="29"/>
      <c r="AL40" s="6"/>
      <c r="AN40" s="6"/>
      <c r="AO40" s="6"/>
    </row>
  </sheetData>
  <mergeCells count="1">
    <mergeCell ref="C2:D2"/>
  </mergeCells>
  <pageMargins left="0.7" right="0.7" top="0.75" bottom="0.75" header="0.3" footer="0.3"/>
  <pageSetup paperSize="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90" zoomScaleNormal="90" workbookViewId="0">
      <selection activeCell="G7" sqref="G7"/>
    </sheetView>
  </sheetViews>
  <sheetFormatPr defaultColWidth="11.42578125" defaultRowHeight="15"/>
  <cols>
    <col min="1" max="1" width="30.85546875" style="1" customWidth="1"/>
    <col min="2" max="2" width="14.42578125" style="1" customWidth="1"/>
    <col min="3" max="3" width="17.28515625" style="1" bestFit="1" customWidth="1"/>
    <col min="4" max="11" width="14.42578125" style="1" customWidth="1"/>
    <col min="12" max="12" width="14.28515625" style="1" bestFit="1" customWidth="1"/>
    <col min="13" max="16384" width="11.42578125" style="1"/>
  </cols>
  <sheetData>
    <row r="1" spans="1:12" ht="50.25" customHeight="1" thickBot="1"/>
    <row r="2" spans="1:12" ht="19.5" thickBot="1">
      <c r="B2" s="81" t="s">
        <v>58</v>
      </c>
      <c r="C2" s="83"/>
      <c r="D2" s="82"/>
      <c r="E2" s="2"/>
    </row>
    <row r="3" spans="1:12">
      <c r="E3" s="7"/>
      <c r="F3" s="7"/>
      <c r="G3" s="18"/>
      <c r="H3" s="8"/>
      <c r="I3" s="7"/>
      <c r="J3" s="8"/>
      <c r="K3" s="7"/>
    </row>
    <row r="4" spans="1:12">
      <c r="A4" s="1" t="s">
        <v>14</v>
      </c>
      <c r="B4" s="1">
        <v>130</v>
      </c>
      <c r="E4" s="7"/>
      <c r="F4" s="7"/>
      <c r="G4" s="18"/>
      <c r="H4" s="8"/>
      <c r="I4" s="7"/>
      <c r="J4" s="8"/>
      <c r="K4" s="7"/>
    </row>
    <row r="5" spans="1:12">
      <c r="A5" s="3"/>
      <c r="C5" s="19"/>
      <c r="G5" s="20"/>
    </row>
    <row r="6" spans="1:12">
      <c r="A6" s="4"/>
      <c r="B6" s="21" t="s">
        <v>75</v>
      </c>
      <c r="C6" s="21" t="s">
        <v>76</v>
      </c>
      <c r="D6" s="21" t="s">
        <v>77</v>
      </c>
      <c r="E6" s="21" t="s">
        <v>78</v>
      </c>
      <c r="F6" s="21" t="s">
        <v>79</v>
      </c>
      <c r="G6" s="21" t="s">
        <v>80</v>
      </c>
      <c r="H6" s="21" t="s">
        <v>81</v>
      </c>
      <c r="I6" s="21" t="s">
        <v>82</v>
      </c>
      <c r="J6" s="21" t="s">
        <v>83</v>
      </c>
      <c r="K6" s="21" t="s">
        <v>84</v>
      </c>
    </row>
    <row r="7" spans="1:12">
      <c r="A7" s="22" t="s">
        <v>11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2">
      <c r="A8" s="4" t="s">
        <v>13</v>
      </c>
      <c r="B8" s="15">
        <v>605620</v>
      </c>
      <c r="C8" s="15">
        <v>460230</v>
      </c>
      <c r="D8" s="15"/>
      <c r="E8" s="15"/>
      <c r="F8" s="15">
        <v>502398</v>
      </c>
      <c r="G8" s="15"/>
      <c r="H8" s="15">
        <v>250652</v>
      </c>
      <c r="I8" s="15"/>
      <c r="J8" s="15">
        <v>420320</v>
      </c>
      <c r="K8" s="15"/>
      <c r="L8" s="54">
        <f>SUM(B8:K8)</f>
        <v>2239220</v>
      </c>
    </row>
    <row r="9" spans="1:12">
      <c r="A9" s="4" t="s">
        <v>1</v>
      </c>
      <c r="B9" s="5"/>
      <c r="C9" s="12">
        <v>13684</v>
      </c>
      <c r="D9" s="12">
        <v>12345</v>
      </c>
      <c r="E9" s="12"/>
      <c r="F9" s="12"/>
      <c r="G9" s="12">
        <v>60522</v>
      </c>
      <c r="H9" s="12"/>
      <c r="I9" s="12">
        <v>14520</v>
      </c>
      <c r="J9" s="12">
        <v>16780</v>
      </c>
      <c r="K9" s="12"/>
      <c r="L9" s="27">
        <f t="shared" ref="L9:L10" si="0">SUM(B9:K9)</f>
        <v>117851</v>
      </c>
    </row>
    <row r="10" spans="1:12">
      <c r="A10" s="4" t="s">
        <v>12</v>
      </c>
      <c r="B10" s="15">
        <v>456798</v>
      </c>
      <c r="C10" s="15">
        <v>321432</v>
      </c>
      <c r="D10" s="15">
        <v>221323</v>
      </c>
      <c r="E10" s="15">
        <v>895023</v>
      </c>
      <c r="F10" s="15">
        <v>345765</v>
      </c>
      <c r="G10" s="15">
        <v>435645</v>
      </c>
      <c r="H10" s="15">
        <v>123009</v>
      </c>
      <c r="I10" s="15">
        <v>132434</v>
      </c>
      <c r="J10" s="15">
        <v>345456</v>
      </c>
      <c r="K10" s="15">
        <v>498620</v>
      </c>
      <c r="L10" s="27">
        <f t="shared" si="0"/>
        <v>3775505</v>
      </c>
    </row>
    <row r="11" spans="1:12">
      <c r="A11" s="4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2">
      <c r="A12" s="21" t="s">
        <v>15</v>
      </c>
      <c r="B12" s="4">
        <v>145</v>
      </c>
      <c r="C12" s="4">
        <v>123</v>
      </c>
      <c r="D12" s="4">
        <v>189</v>
      </c>
      <c r="E12" s="4">
        <v>190</v>
      </c>
      <c r="F12" s="4">
        <f>B12</f>
        <v>145</v>
      </c>
      <c r="G12" s="4">
        <f t="shared" ref="G12:K12" si="1">C12</f>
        <v>123</v>
      </c>
      <c r="H12" s="4">
        <f t="shared" si="1"/>
        <v>189</v>
      </c>
      <c r="I12" s="4">
        <f t="shared" si="1"/>
        <v>190</v>
      </c>
      <c r="J12" s="4">
        <f t="shared" si="1"/>
        <v>145</v>
      </c>
      <c r="K12" s="4">
        <f t="shared" si="1"/>
        <v>123</v>
      </c>
      <c r="L12" s="1">
        <f>SUM(B12:K12)</f>
        <v>1562</v>
      </c>
    </row>
    <row r="13" spans="1:12">
      <c r="A13" s="4" t="s">
        <v>16</v>
      </c>
      <c r="B13" s="42">
        <v>0.65</v>
      </c>
      <c r="C13" s="42">
        <v>0.5</v>
      </c>
      <c r="D13" s="42">
        <v>0.75</v>
      </c>
      <c r="E13" s="42">
        <v>0.65</v>
      </c>
      <c r="F13" s="42">
        <v>0.7</v>
      </c>
      <c r="G13" s="42">
        <v>0.8</v>
      </c>
      <c r="H13" s="42">
        <v>0.4</v>
      </c>
      <c r="I13" s="42">
        <v>0.65</v>
      </c>
      <c r="J13" s="42">
        <v>0.7</v>
      </c>
      <c r="K13" s="42">
        <v>0.45</v>
      </c>
    </row>
    <row r="14" spans="1:12">
      <c r="A14" s="3"/>
      <c r="B14" s="27">
        <f>B12*B13</f>
        <v>94.25</v>
      </c>
      <c r="C14" s="27">
        <f t="shared" ref="C14:K14" si="2">C12*C13</f>
        <v>61.5</v>
      </c>
      <c r="D14" s="27">
        <f t="shared" si="2"/>
        <v>141.75</v>
      </c>
      <c r="E14" s="27">
        <f t="shared" si="2"/>
        <v>123.5</v>
      </c>
      <c r="F14" s="27">
        <f t="shared" si="2"/>
        <v>101.5</v>
      </c>
      <c r="G14" s="27">
        <f t="shared" si="2"/>
        <v>98.4</v>
      </c>
      <c r="H14" s="27">
        <f t="shared" si="2"/>
        <v>75.600000000000009</v>
      </c>
      <c r="I14" s="27">
        <f t="shared" si="2"/>
        <v>123.5</v>
      </c>
      <c r="J14" s="27">
        <f t="shared" si="2"/>
        <v>101.5</v>
      </c>
      <c r="K14" s="27">
        <f t="shared" si="2"/>
        <v>55.35</v>
      </c>
      <c r="L14" s="27">
        <f>SUM(B14:K14)</f>
        <v>976.85</v>
      </c>
    </row>
    <row r="16" spans="1:12">
      <c r="A16" s="49" t="s">
        <v>45</v>
      </c>
      <c r="B16" s="7"/>
      <c r="C16" s="46"/>
    </row>
    <row r="17" spans="1:4">
      <c r="A17" s="44"/>
      <c r="B17" s="52" t="s">
        <v>72</v>
      </c>
      <c r="C17" s="53" t="s">
        <v>48</v>
      </c>
      <c r="D17" s="4" t="s">
        <v>74</v>
      </c>
    </row>
    <row r="18" spans="1:4">
      <c r="A18" s="44" t="s">
        <v>41</v>
      </c>
      <c r="B18" s="44">
        <v>800</v>
      </c>
      <c r="C18" s="51">
        <v>800</v>
      </c>
      <c r="D18" s="4">
        <v>0</v>
      </c>
    </row>
    <row r="19" spans="1:4">
      <c r="A19" s="44" t="s">
        <v>42</v>
      </c>
      <c r="B19" s="44">
        <v>600</v>
      </c>
      <c r="C19" s="51">
        <v>400</v>
      </c>
      <c r="D19" s="4">
        <v>0</v>
      </c>
    </row>
    <row r="20" spans="1:4">
      <c r="A20" s="44" t="s">
        <v>73</v>
      </c>
      <c r="B20" s="44">
        <v>400</v>
      </c>
      <c r="C20" s="51">
        <v>0</v>
      </c>
      <c r="D20" s="4">
        <v>200</v>
      </c>
    </row>
    <row r="21" spans="1:4">
      <c r="A21" s="44" t="s">
        <v>44</v>
      </c>
      <c r="B21" s="44">
        <v>600</v>
      </c>
      <c r="C21" s="51">
        <v>150</v>
      </c>
      <c r="D21" s="4">
        <v>0</v>
      </c>
    </row>
  </sheetData>
  <mergeCells count="1">
    <mergeCell ref="B2:D2"/>
  </mergeCell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Polgármesteri hivatal</vt:lpstr>
      <vt:lpstr>Uszoda</vt:lpstr>
      <vt:lpstr>Helyi közlekedés</vt:lpstr>
      <vt:lpstr>Óvodák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 220 1</dc:creator>
  <cp:lastModifiedBy>Riesz Lóránt</cp:lastModifiedBy>
  <cp:lastPrinted>2016-11-23T16:40:32Z</cp:lastPrinted>
  <dcterms:created xsi:type="dcterms:W3CDTF">2012-07-31T07:35:55Z</dcterms:created>
  <dcterms:modified xsi:type="dcterms:W3CDTF">2016-12-07T12:50:57Z</dcterms:modified>
</cp:coreProperties>
</file>